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0544f49a1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b2f8d7a23b1d468a"/>
    <x:sheet xmlns:r="http://schemas.openxmlformats.org/officeDocument/2006/relationships" name="Decisions" sheetId="2" r:id="R5bc615650b8a4218"/>
    <x:sheet xmlns:r="http://schemas.openxmlformats.org/officeDocument/2006/relationships" name="Holidays" sheetId="3" r:id="R06128553b88d4de2"/>
    <x:sheet xmlns:r="http://schemas.openxmlformats.org/officeDocument/2006/relationships" name="Resources" sheetId="4" r:id="R10d0bc4768554a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d mmm"/>
    <x:numFmt numFmtId="202" formatCode="mmm"/>
  </x:numFmts>
  <x:fonts count="6">
    <x:font>
      <x:sz val="11"/>
      <x:name val="Carlito"/>
    </x:font>
    <x:font>
      <x:sz val="11"/>
      <x:color rgb="FFF5F4FA"/>
      <x:name val="Arial"/>
    </x:font>
    <x:font>
      <x:b/>
      <x:sz val="17"/>
      <x:color rgb="FF8BE0BC"/>
      <x:name val="Arial"/>
    </x:font>
    <x:font>
      <x:b/>
      <x:sz val="11"/>
      <x:color rgb="FFFFFFFF"/>
      <x:name val="Arial"/>
    </x:font>
    <x:font>
      <x:b/>
      <x:sz val="11"/>
      <x:color rgb="FF8BE0BC"/>
      <x:name val="Arial"/>
    </x:font>
    <x:font>
      <x:sz val="11"/>
      <x:color rgb="FF8BE0B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0253F"/>
      </x:patternFill>
    </x:fill>
    <x:fill>
      <x:patternFill patternType="solid">
        <x:fgColor rgb="FF433C30"/>
      </x:patternFill>
    </x:fill>
    <x:fill>
      <x:patternFill patternType="solid">
        <x:fgColor rgb="FF006053"/>
      </x:patternFill>
    </x:fill>
    <x:fill>
      <x:patternFill patternType="solid">
        <x:fgColor rgb="FF2D3453"/>
      </x:patternFill>
    </x:fill>
    <x:fill>
      <x:patternFill patternType="solid">
        <x:fgColor rgb="FF252B4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1" fontId="4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4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34"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cb138b2584e83" /><Relationship Type="http://schemas.openxmlformats.org/officeDocument/2006/relationships/theme" Target="/xl/theme/theme1.xml" Id="Raaeec459e73a4580" /><Relationship Type="http://schemas.openxmlformats.org/officeDocument/2006/relationships/sharedStrings" Target="/xl/sharedStrings.xml" Id="R2e6699c58b4b4a0a" /><Relationship Type="http://schemas.openxmlformats.org/officeDocument/2006/relationships/worksheet" Target="/xl/worksheets/sheet1.xml" Id="Rb2f8d7a23b1d468a" /><Relationship Type="http://schemas.openxmlformats.org/officeDocument/2006/relationships/worksheet" Target="/xl/worksheets/sheet2.xml" Id="R5bc615650b8a4218" /><Relationship Type="http://schemas.openxmlformats.org/officeDocument/2006/relationships/worksheet" Target="/xl/worksheets/sheet3.xml" Id="R06128553b88d4de2" /><Relationship Type="http://schemas.openxmlformats.org/officeDocument/2006/relationships/worksheet" Target="/xl/worksheets/sheet4.xml" Id="R10d0bc4768554a28" /></Relationships>
</file>

<file path=xl/tables/table1.xml><?xml version="1.0" encoding="utf-8"?>
<x:table xmlns:x="http://schemas.openxmlformats.org/spreadsheetml/2006/main" id="1" name="GovernanceRegister" displayName="GovernanceRegister" ref="A7:R107" headerRowCount="1" totalsRowCount="0" totalsRowShown="0">
  <x:tableColumns count="18">
    <x:tableColumn id="1" name="ID"/>
    <x:tableColumn id="2" name="Forum / group"/>
    <x:tableColumn id="3" name="Type"/>
    <x:tableColumn id="4" name="Decision / paper"/>
    <x:tableColumn id="5" name="Decision owner"/>
    <x:tableColumn id="6" name="Paper owner"/>
    <x:tableColumn id="7" name="Meeting / approval date"/>
    <x:tableColumn id="8" name="Decision needed by"/>
    <x:tableColumn id="9" name="Submission lead (workdays)"/>
    <x:tableColumn id="10" name="Review lead (workdays)"/>
    <x:tableColumn id="11" name="Papers due"/>
    <x:tableColumn id="12" name="Internal review due"/>
    <x:tableColumn id="13" name="Paper status"/>
    <x:tableColumn id="14" name="Decision status"/>
    <x:tableColumn id="15" name="Outcome / next action"/>
    <x:tableColumn id="16" name="Paper / minutes URL"/>
    <x:tableColumn id="17" name="Paper alert"/>
    <x:tableColumn id="18" name="Decision aler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7e95bd0e7af46a6" /></Relationships>
</file>

<file path=xl/worksheets/sheet1.xml><?xml version="1.0" encoding="utf-8"?>
<x:worksheet xmlns:x="http://schemas.openxmlformats.org/spreadsheetml/2006/main">
  <x:sheetPr>
    <x:tabColor rgb="FF006053"/>
  </x:sheetPr>
  <x:sheetViews>
    <x:sheetView showGridLines="0" workbookViewId="0"/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</x:row>
    <x:row r="2" ht="23" customHeight="1">
      <x:c r="A2" s="4" t="str">
        <x:v>Governance and approval calendar</x:v>
      </x:c>
      <x:c r="B2" s="3"/>
      <x:c r="C2" s="3"/>
      <x:c r="D2" s="3"/>
      <x:c r="E2" s="3"/>
      <x:c r="F2" s="3"/>
      <x:c r="G2" s="3"/>
    </x:row>
    <x:row r="3" ht="23" customHeight="1">
      <x:c r="A3" s="3" t="str">
        <x:v>When do we need decisions, and when must papers be ready?</x:v>
      </x:c>
      <x:c r="B3" s="3"/>
      <x:c r="C3" s="3"/>
      <x:c r="D3" s="3"/>
      <x:c r="E3" s="3"/>
      <x:c r="F3" s="3"/>
      <x:c r="G3" s="3"/>
    </x:row>
    <x:row r="4" ht="23" customHeight="1">
      <x:c r="A4" s="3"/>
      <x:c r="B4" s="3"/>
      <x:c r="C4" s="3"/>
      <x:c r="D4" s="3"/>
      <x:c r="E4" s="3"/>
      <x:c r="F4" s="3"/>
      <x:c r="G4" s="3"/>
    </x:row>
    <x:row r="5" ht="23" customHeight="1">
      <x:c r="A5" s="3" t="str">
        <x:v>Year</x:v>
      </x:c>
      <x:c r="B5" s="6" t="n">
        <x:v>2027</x:v>
      </x:c>
      <x:c r="C5" s="3" t="str">
        <x:v>Month (1–12)</x:v>
      </x:c>
      <x:c r="D5" s="6" t="n">
        <x:v>1</x:v>
      </x:c>
      <x:c r="E5" s="3" t="str">
        <x:v>Status as at</x:v>
      </x:c>
      <x:c r="F5" s="5" t="n">
        <x:f>TODAY()</x:f>
        <x:v>46310</x:v>
      </x:c>
      <x:c r="G5" s="3"/>
    </x:row>
    <x:row r="6" ht="23" customHeight="1">
      <x:c r="A6" s="3"/>
      <x:c r="B6" s="3"/>
      <x:c r="C6" s="3"/>
      <x:c r="D6" s="3"/>
      <x:c r="E6" s="3"/>
      <x:c r="F6" s="3"/>
      <x:c r="G6" s="3"/>
    </x:row>
    <x:row r="7" ht="23" customHeight="1">
      <x:c r="A7" s="3" t="str">
        <x:v>Counts are decision items, not unique meetings. Cancelled items are excluded.</x:v>
      </x:c>
      <x:c r="B7" s="3"/>
      <x:c r="C7" s="3"/>
      <x:c r="D7" s="3"/>
      <x:c r="E7" s="3"/>
      <x:c r="F7" s="3"/>
      <x:c r="G7" s="3"/>
    </x:row>
    <x:row r="8" ht="23" customHeight="1">
      <x:c r="A8" s="3" t="str">
        <x:v>Edit amber cells in Decisions. Filter that register for names, owners and paper links.</x:v>
      </x:c>
      <x:c r="B8" s="3"/>
      <x:c r="C8" s="3"/>
      <x:c r="D8" s="3"/>
      <x:c r="E8" s="3"/>
      <x:c r="F8" s="3"/>
      <x:c r="G8" s="3"/>
    </x:row>
    <x:row r="9" ht="23" customHeight="1">
      <x:c r="A9" s="3"/>
      <x:c r="B9" s="3"/>
      <x:c r="C9" s="3"/>
      <x:c r="D9" s="3"/>
      <x:c r="E9" s="3"/>
      <x:c r="F9" s="3"/>
      <x:c r="G9" s="3"/>
    </x:row>
    <x:row r="10" ht="36" customHeight="1">
      <x:c r="A10" s="9" t="str">
        <x:v>Monday</x:v>
      </x:c>
      <x:c r="B10" s="9" t="str">
        <x:v>Tuesday</x:v>
      </x:c>
      <x:c r="C10" s="9" t="str">
        <x:v>Wednesday</x:v>
      </x:c>
      <x:c r="D10" s="9" t="str">
        <x:v>Thursday</x:v>
      </x:c>
      <x:c r="E10" s="9" t="str">
        <x:v>Friday</x:v>
      </x:c>
      <x:c r="F10" s="9" t="str">
        <x:v>Saturday</x:v>
      </x:c>
      <x:c r="G10" s="9" t="str">
        <x:v>Sunday</x:v>
      </x:c>
    </x:row>
    <x:row r="11" ht="23" customHeight="1">
      <x:c r="A11" s="12" t="n">
        <x:f>DATE($B$5,$D$5,1)-WEEKDAY(DATE($B$5,$D$5,1),2)+1+0</x:f>
        <x:v>46384</x:v>
      </x:c>
      <x:c r="B11" s="12" t="n">
        <x:f>DATE($B$5,$D$5,1)-WEEKDAY(DATE($B$5,$D$5,1),2)+1+1</x:f>
        <x:v>46385</x:v>
      </x:c>
      <x:c r="C11" s="12" t="n">
        <x:f>DATE($B$5,$D$5,1)-WEEKDAY(DATE($B$5,$D$5,1),2)+1+2</x:f>
        <x:v>46386</x:v>
      </x:c>
      <x:c r="D11" s="12" t="n">
        <x:f>DATE($B$5,$D$5,1)-WEEKDAY(DATE($B$5,$D$5,1),2)+1+3</x:f>
        <x:v>46387</x:v>
      </x:c>
      <x:c r="E11" s="12" t="n">
        <x:f>DATE($B$5,$D$5,1)-WEEKDAY(DATE($B$5,$D$5,1),2)+1+4</x:f>
        <x:v>46388</x:v>
      </x:c>
      <x:c r="F11" s="14" t="n">
        <x:f>DATE($B$5,$D$5,1)-WEEKDAY(DATE($B$5,$D$5,1),2)+1+5</x:f>
        <x:v>46389</x:v>
      </x:c>
      <x:c r="G11" s="14" t="n">
        <x:f>DATE($B$5,$D$5,1)-WEEKDAY(DATE($B$5,$D$5,1),2)+1+6</x:f>
        <x:v>46390</x:v>
      </x:c>
    </x:row>
    <x:row r="12" ht="23" customHeight="1">
      <x:c r="A12" s="13" t="str">
        <x:f>"Decisions: "&amp;COUNTIFS('Decisions'!$G$8:$G$107,A11,'Decisions'!$D$8:$D$107,"&lt;&gt;",'Decisions'!$N$8:$N$107,"&lt;&gt;Cancelled")</x:f>
        <x:v>Decisions: 0</x:v>
      </x:c>
      <x:c r="B12" s="13" t="str">
        <x:f>"Decisions: "&amp;COUNTIFS('Decisions'!$G$8:$G$107,B11,'Decisions'!$D$8:$D$107,"&lt;&gt;",'Decisions'!$N$8:$N$107,"&lt;&gt;Cancelled")</x:f>
        <x:v>Decisions: 0</x:v>
      </x:c>
      <x:c r="C12" s="13" t="str">
        <x:f>"Decisions: "&amp;COUNTIFS('Decisions'!$G$8:$G$107,C11,'Decisions'!$D$8:$D$107,"&lt;&gt;",'Decisions'!$N$8:$N$107,"&lt;&gt;Cancelled")</x:f>
        <x:v>Decisions: 0</x:v>
      </x:c>
      <x:c r="D12" s="13" t="str">
        <x:f>"Decisions: "&amp;COUNTIFS('Decisions'!$G$8:$G$107,D11,'Decisions'!$D$8:$D$107,"&lt;&gt;",'Decisions'!$N$8:$N$107,"&lt;&gt;Cancelled")</x:f>
        <x:v>Decisions: 0</x:v>
      </x:c>
      <x:c r="E12" s="13" t="str">
        <x:f>"Decisions: "&amp;COUNTIFS('Decisions'!$G$8:$G$107,E11,'Decisions'!$D$8:$D$107,"&lt;&gt;",'Decisions'!$N$8:$N$107,"&lt;&gt;Cancelled")</x:f>
        <x:v>Decisions: 0</x:v>
      </x:c>
      <x:c r="F12" s="15" t="str">
        <x:f>"Decisions: "&amp;COUNTIFS('Decisions'!$G$8:$G$107,F11,'Decisions'!$D$8:$D$107,"&lt;&gt;",'Decisions'!$N$8:$N$107,"&lt;&gt;Cancelled")</x:f>
        <x:v>Decisions: 0</x:v>
      </x:c>
      <x:c r="G12" s="15" t="str">
        <x:f>"Decisions: "&amp;COUNTIFS('Decisions'!$G$8:$G$107,G11,'Decisions'!$D$8:$D$107,"&lt;&gt;",'Decisions'!$N$8:$N$107,"&lt;&gt;Cancelled")</x:f>
        <x:v>Decisions: 0</x:v>
      </x:c>
    </x:row>
    <x:row r="13" ht="23" customHeight="1">
      <x:c r="A13" s="13" t="str">
        <x:f>"Papers due: "&amp;COUNTIFS('Decisions'!$K$8:$K$107,A11,'Decisions'!$D$8:$D$107,"&lt;&gt;",'Decisions'!$N$8:$N$107,"&lt;&gt;Cancelled")</x:f>
        <x:v>Papers due: 0</x:v>
      </x:c>
      <x:c r="B13" s="13" t="str">
        <x:f>"Papers due: "&amp;COUNTIFS('Decisions'!$K$8:$K$107,B11,'Decisions'!$D$8:$D$107,"&lt;&gt;",'Decisions'!$N$8:$N$107,"&lt;&gt;Cancelled")</x:f>
        <x:v>Papers due: 0</x:v>
      </x:c>
      <x:c r="C13" s="13" t="str">
        <x:f>"Papers due: "&amp;COUNTIFS('Decisions'!$K$8:$K$107,C11,'Decisions'!$D$8:$D$107,"&lt;&gt;",'Decisions'!$N$8:$N$107,"&lt;&gt;Cancelled")</x:f>
        <x:v>Papers due: 0</x:v>
      </x:c>
      <x:c r="D13" s="13" t="str">
        <x:f>"Papers due: "&amp;COUNTIFS('Decisions'!$K$8:$K$107,D11,'Decisions'!$D$8:$D$107,"&lt;&gt;",'Decisions'!$N$8:$N$107,"&lt;&gt;Cancelled")</x:f>
        <x:v>Papers due: 0</x:v>
      </x:c>
      <x:c r="E13" s="13" t="str">
        <x:f>"Papers due: "&amp;COUNTIFS('Decisions'!$K$8:$K$107,E11,'Decisions'!$D$8:$D$107,"&lt;&gt;",'Decisions'!$N$8:$N$107,"&lt;&gt;Cancelled")</x:f>
        <x:v>Papers due: 0</x:v>
      </x:c>
      <x:c r="F13" s="15" t="str">
        <x:f>"Papers due: "&amp;COUNTIFS('Decisions'!$K$8:$K$107,F11,'Decisions'!$D$8:$D$107,"&lt;&gt;",'Decisions'!$N$8:$N$107,"&lt;&gt;Cancelled")</x:f>
        <x:v>Papers due: 0</x:v>
      </x:c>
      <x:c r="G13" s="15" t="str">
        <x:f>"Papers due: "&amp;COUNTIFS('Decisions'!$K$8:$K$107,G11,'Decisions'!$D$8:$D$107,"&lt;&gt;",'Decisions'!$N$8:$N$107,"&lt;&gt;Cancelled")</x:f>
        <x:v>Papers due: 0</x:v>
      </x:c>
    </x:row>
    <x:row r="14" ht="23" customHeight="1">
      <x:c r="A14" s="13" t="str">
        <x:f>"Review due: "&amp;COUNTIFS('Decisions'!$L$8:$L$107,A11,'Decisions'!$D$8:$D$107,"&lt;&gt;",'Decisions'!$N$8:$N$107,"&lt;&gt;Cancelled")</x:f>
        <x:v>Review due: 0</x:v>
      </x:c>
      <x:c r="B14" s="13" t="str">
        <x:f>"Review due: "&amp;COUNTIFS('Decisions'!$L$8:$L$107,B11,'Decisions'!$D$8:$D$107,"&lt;&gt;",'Decisions'!$N$8:$N$107,"&lt;&gt;Cancelled")</x:f>
        <x:v>Review due: 0</x:v>
      </x:c>
      <x:c r="C14" s="13" t="str">
        <x:f>"Review due: "&amp;COUNTIFS('Decisions'!$L$8:$L$107,C11,'Decisions'!$D$8:$D$107,"&lt;&gt;",'Decisions'!$N$8:$N$107,"&lt;&gt;Cancelled")</x:f>
        <x:v>Review due: 0</x:v>
      </x:c>
      <x:c r="D14" s="13" t="str">
        <x:f>"Review due: "&amp;COUNTIFS('Decisions'!$L$8:$L$107,D11,'Decisions'!$D$8:$D$107,"&lt;&gt;",'Decisions'!$N$8:$N$107,"&lt;&gt;Cancelled")</x:f>
        <x:v>Review due: 0</x:v>
      </x:c>
      <x:c r="E14" s="13" t="str">
        <x:f>"Review due: "&amp;COUNTIFS('Decisions'!$L$8:$L$107,E11,'Decisions'!$D$8:$D$107,"&lt;&gt;",'Decisions'!$N$8:$N$107,"&lt;&gt;Cancelled")</x:f>
        <x:v>Review due: 0</x:v>
      </x:c>
      <x:c r="F14" s="15" t="str">
        <x:f>"Review due: "&amp;COUNTIFS('Decisions'!$L$8:$L$107,F11,'Decisions'!$D$8:$D$107,"&lt;&gt;",'Decisions'!$N$8:$N$107,"&lt;&gt;Cancelled")</x:f>
        <x:v>Review due: 0</x:v>
      </x:c>
      <x:c r="G14" s="15" t="str">
        <x:f>"Review due: "&amp;COUNTIFS('Decisions'!$L$8:$L$107,G11,'Decisions'!$D$8:$D$107,"&lt;&gt;",'Decisions'!$N$8:$N$107,"&lt;&gt;Cancelled")</x:f>
        <x:v>Review due: 0</x:v>
      </x:c>
    </x:row>
    <x:row r="15" ht="23" customHeight="1">
      <x:c r="A15" s="3"/>
      <x:c r="B15" s="3"/>
      <x:c r="C15" s="3"/>
      <x:c r="D15" s="3"/>
      <x:c r="E15" s="3"/>
      <x:c r="F15" s="3"/>
      <x:c r="G15" s="3"/>
    </x:row>
    <x:row r="16" ht="23" customHeight="1">
      <x:c r="A16" s="12" t="n">
        <x:f>DATE($B$5,$D$5,1)-WEEKDAY(DATE($B$5,$D$5,1),2)+1+7</x:f>
        <x:v>46391</x:v>
      </x:c>
      <x:c r="B16" s="12" t="n">
        <x:f>DATE($B$5,$D$5,1)-WEEKDAY(DATE($B$5,$D$5,1),2)+1+8</x:f>
        <x:v>46392</x:v>
      </x:c>
      <x:c r="C16" s="12" t="n">
        <x:f>DATE($B$5,$D$5,1)-WEEKDAY(DATE($B$5,$D$5,1),2)+1+9</x:f>
        <x:v>46393</x:v>
      </x:c>
      <x:c r="D16" s="12" t="n">
        <x:f>DATE($B$5,$D$5,1)-WEEKDAY(DATE($B$5,$D$5,1),2)+1+10</x:f>
        <x:v>46394</x:v>
      </x:c>
      <x:c r="E16" s="12" t="n">
        <x:f>DATE($B$5,$D$5,1)-WEEKDAY(DATE($B$5,$D$5,1),2)+1+11</x:f>
        <x:v>46395</x:v>
      </x:c>
      <x:c r="F16" s="14" t="n">
        <x:f>DATE($B$5,$D$5,1)-WEEKDAY(DATE($B$5,$D$5,1),2)+1+12</x:f>
        <x:v>46396</x:v>
      </x:c>
      <x:c r="G16" s="14" t="n">
        <x:f>DATE($B$5,$D$5,1)-WEEKDAY(DATE($B$5,$D$5,1),2)+1+13</x:f>
        <x:v>46397</x:v>
      </x:c>
    </x:row>
    <x:row r="17" ht="23" customHeight="1">
      <x:c r="A17" s="13" t="str">
        <x:f>"Decisions: "&amp;COUNTIFS('Decisions'!$G$8:$G$107,A16,'Decisions'!$D$8:$D$107,"&lt;&gt;",'Decisions'!$N$8:$N$107,"&lt;&gt;Cancelled")</x:f>
        <x:v>Decisions: 0</x:v>
      </x:c>
      <x:c r="B17" s="13" t="str">
        <x:f>"Decisions: "&amp;COUNTIFS('Decisions'!$G$8:$G$107,B16,'Decisions'!$D$8:$D$107,"&lt;&gt;",'Decisions'!$N$8:$N$107,"&lt;&gt;Cancelled")</x:f>
        <x:v>Decisions: 0</x:v>
      </x:c>
      <x:c r="C17" s="13" t="str">
        <x:f>"Decisions: "&amp;COUNTIFS('Decisions'!$G$8:$G$107,C16,'Decisions'!$D$8:$D$107,"&lt;&gt;",'Decisions'!$N$8:$N$107,"&lt;&gt;Cancelled")</x:f>
        <x:v>Decisions: 0</x:v>
      </x:c>
      <x:c r="D17" s="13" t="str">
        <x:f>"Decisions: "&amp;COUNTIFS('Decisions'!$G$8:$G$107,D16,'Decisions'!$D$8:$D$107,"&lt;&gt;",'Decisions'!$N$8:$N$107,"&lt;&gt;Cancelled")</x:f>
        <x:v>Decisions: 0</x:v>
      </x:c>
      <x:c r="E17" s="13" t="str">
        <x:f>"Decisions: "&amp;COUNTIFS('Decisions'!$G$8:$G$107,E16,'Decisions'!$D$8:$D$107,"&lt;&gt;",'Decisions'!$N$8:$N$107,"&lt;&gt;Cancelled")</x:f>
        <x:v>Decisions: 0</x:v>
      </x:c>
      <x:c r="F17" s="15" t="str">
        <x:f>"Decisions: "&amp;COUNTIFS('Decisions'!$G$8:$G$107,F16,'Decisions'!$D$8:$D$107,"&lt;&gt;",'Decisions'!$N$8:$N$107,"&lt;&gt;Cancelled")</x:f>
        <x:v>Decisions: 0</x:v>
      </x:c>
      <x:c r="G17" s="15" t="str">
        <x:f>"Decisions: "&amp;COUNTIFS('Decisions'!$G$8:$G$107,G16,'Decisions'!$D$8:$D$107,"&lt;&gt;",'Decisions'!$N$8:$N$107,"&lt;&gt;Cancelled")</x:f>
        <x:v>Decisions: 0</x:v>
      </x:c>
    </x:row>
    <x:row r="18" ht="23" customHeight="1">
      <x:c r="A18" s="13" t="str">
        <x:f>"Papers due: "&amp;COUNTIFS('Decisions'!$K$8:$K$107,A16,'Decisions'!$D$8:$D$107,"&lt;&gt;",'Decisions'!$N$8:$N$107,"&lt;&gt;Cancelled")</x:f>
        <x:v>Papers due: 0</x:v>
      </x:c>
      <x:c r="B18" s="13" t="str">
        <x:f>"Papers due: "&amp;COUNTIFS('Decisions'!$K$8:$K$107,B16,'Decisions'!$D$8:$D$107,"&lt;&gt;",'Decisions'!$N$8:$N$107,"&lt;&gt;Cancelled")</x:f>
        <x:v>Papers due: 0</x:v>
      </x:c>
      <x:c r="C18" s="13" t="str">
        <x:f>"Papers due: "&amp;COUNTIFS('Decisions'!$K$8:$K$107,C16,'Decisions'!$D$8:$D$107,"&lt;&gt;",'Decisions'!$N$8:$N$107,"&lt;&gt;Cancelled")</x:f>
        <x:v>Papers due: 0</x:v>
      </x:c>
      <x:c r="D18" s="13" t="str">
        <x:f>"Papers due: "&amp;COUNTIFS('Decisions'!$K$8:$K$107,D16,'Decisions'!$D$8:$D$107,"&lt;&gt;",'Decisions'!$N$8:$N$107,"&lt;&gt;Cancelled")</x:f>
        <x:v>Papers due: 0</x:v>
      </x:c>
      <x:c r="E18" s="13" t="str">
        <x:f>"Papers due: "&amp;COUNTIFS('Decisions'!$K$8:$K$107,E16,'Decisions'!$D$8:$D$107,"&lt;&gt;",'Decisions'!$N$8:$N$107,"&lt;&gt;Cancelled")</x:f>
        <x:v>Papers due: 0</x:v>
      </x:c>
      <x:c r="F18" s="15" t="str">
        <x:f>"Papers due: "&amp;COUNTIFS('Decisions'!$K$8:$K$107,F16,'Decisions'!$D$8:$D$107,"&lt;&gt;",'Decisions'!$N$8:$N$107,"&lt;&gt;Cancelled")</x:f>
        <x:v>Papers due: 0</x:v>
      </x:c>
      <x:c r="G18" s="15" t="str">
        <x:f>"Papers due: "&amp;COUNTIFS('Decisions'!$K$8:$K$107,G16,'Decisions'!$D$8:$D$107,"&lt;&gt;",'Decisions'!$N$8:$N$107,"&lt;&gt;Cancelled")</x:f>
        <x:v>Papers due: 0</x:v>
      </x:c>
    </x:row>
    <x:row r="19" ht="23" customHeight="1">
      <x:c r="A19" s="13" t="str">
        <x:f>"Review due: "&amp;COUNTIFS('Decisions'!$L$8:$L$107,A16,'Decisions'!$D$8:$D$107,"&lt;&gt;",'Decisions'!$N$8:$N$107,"&lt;&gt;Cancelled")</x:f>
        <x:v>Review due: 0</x:v>
      </x:c>
      <x:c r="B19" s="13" t="str">
        <x:f>"Review due: "&amp;COUNTIFS('Decisions'!$L$8:$L$107,B16,'Decisions'!$D$8:$D$107,"&lt;&gt;",'Decisions'!$N$8:$N$107,"&lt;&gt;Cancelled")</x:f>
        <x:v>Review due: 0</x:v>
      </x:c>
      <x:c r="C19" s="13" t="str">
        <x:f>"Review due: "&amp;COUNTIFS('Decisions'!$L$8:$L$107,C16,'Decisions'!$D$8:$D$107,"&lt;&gt;",'Decisions'!$N$8:$N$107,"&lt;&gt;Cancelled")</x:f>
        <x:v>Review due: 0</x:v>
      </x:c>
      <x:c r="D19" s="13" t="str">
        <x:f>"Review due: "&amp;COUNTIFS('Decisions'!$L$8:$L$107,D16,'Decisions'!$D$8:$D$107,"&lt;&gt;",'Decisions'!$N$8:$N$107,"&lt;&gt;Cancelled")</x:f>
        <x:v>Review due: 0</x:v>
      </x:c>
      <x:c r="E19" s="13" t="str">
        <x:f>"Review due: "&amp;COUNTIFS('Decisions'!$L$8:$L$107,E16,'Decisions'!$D$8:$D$107,"&lt;&gt;",'Decisions'!$N$8:$N$107,"&lt;&gt;Cancelled")</x:f>
        <x:v>Review due: 0</x:v>
      </x:c>
      <x:c r="F19" s="15" t="str">
        <x:f>"Review due: "&amp;COUNTIFS('Decisions'!$L$8:$L$107,F16,'Decisions'!$D$8:$D$107,"&lt;&gt;",'Decisions'!$N$8:$N$107,"&lt;&gt;Cancelled")</x:f>
        <x:v>Review due: 0</x:v>
      </x:c>
      <x:c r="G19" s="15" t="str">
        <x:f>"Review due: "&amp;COUNTIFS('Decisions'!$L$8:$L$107,G16,'Decisions'!$D$8:$D$107,"&lt;&gt;",'Decisions'!$N$8:$N$107,"&lt;&gt;Cancelled")</x:f>
        <x:v>Review due: 0</x:v>
      </x:c>
    </x:row>
    <x:row r="20" ht="23" customHeight="1">
      <x:c r="A20" s="3"/>
      <x:c r="B20" s="3"/>
      <x:c r="C20" s="3"/>
      <x:c r="D20" s="3"/>
      <x:c r="E20" s="3"/>
      <x:c r="F20" s="3"/>
      <x:c r="G20" s="3"/>
    </x:row>
    <x:row r="21" ht="23" customHeight="1">
      <x:c r="A21" s="12" t="n">
        <x:f>DATE($B$5,$D$5,1)-WEEKDAY(DATE($B$5,$D$5,1),2)+1+14</x:f>
        <x:v>46398</x:v>
      </x:c>
      <x:c r="B21" s="12" t="n">
        <x:f>DATE($B$5,$D$5,1)-WEEKDAY(DATE($B$5,$D$5,1),2)+1+15</x:f>
        <x:v>46399</x:v>
      </x:c>
      <x:c r="C21" s="12" t="n">
        <x:f>DATE($B$5,$D$5,1)-WEEKDAY(DATE($B$5,$D$5,1),2)+1+16</x:f>
        <x:v>46400</x:v>
      </x:c>
      <x:c r="D21" s="12" t="n">
        <x:f>DATE($B$5,$D$5,1)-WEEKDAY(DATE($B$5,$D$5,1),2)+1+17</x:f>
        <x:v>46401</x:v>
      </x:c>
      <x:c r="E21" s="12" t="n">
        <x:f>DATE($B$5,$D$5,1)-WEEKDAY(DATE($B$5,$D$5,1),2)+1+18</x:f>
        <x:v>46402</x:v>
      </x:c>
      <x:c r="F21" s="14" t="n">
        <x:f>DATE($B$5,$D$5,1)-WEEKDAY(DATE($B$5,$D$5,1),2)+1+19</x:f>
        <x:v>46403</x:v>
      </x:c>
      <x:c r="G21" s="14" t="n">
        <x:f>DATE($B$5,$D$5,1)-WEEKDAY(DATE($B$5,$D$5,1),2)+1+20</x:f>
        <x:v>46404</x:v>
      </x:c>
    </x:row>
    <x:row r="22" ht="23" customHeight="1">
      <x:c r="A22" s="13" t="str">
        <x:f>"Decisions: "&amp;COUNTIFS('Decisions'!$G$8:$G$107,A21,'Decisions'!$D$8:$D$107,"&lt;&gt;",'Decisions'!$N$8:$N$107,"&lt;&gt;Cancelled")</x:f>
        <x:v>Decisions: 0</x:v>
      </x:c>
      <x:c r="B22" s="13" t="str">
        <x:f>"Decisions: "&amp;COUNTIFS('Decisions'!$G$8:$G$107,B21,'Decisions'!$D$8:$D$107,"&lt;&gt;",'Decisions'!$N$8:$N$107,"&lt;&gt;Cancelled")</x:f>
        <x:v>Decisions: 0</x:v>
      </x:c>
      <x:c r="C22" s="13" t="str">
        <x:f>"Decisions: "&amp;COUNTIFS('Decisions'!$G$8:$G$107,C21,'Decisions'!$D$8:$D$107,"&lt;&gt;",'Decisions'!$N$8:$N$107,"&lt;&gt;Cancelled")</x:f>
        <x:v>Decisions: 0</x:v>
      </x:c>
      <x:c r="D22" s="13" t="str">
        <x:f>"Decisions: "&amp;COUNTIFS('Decisions'!$G$8:$G$107,D21,'Decisions'!$D$8:$D$107,"&lt;&gt;",'Decisions'!$N$8:$N$107,"&lt;&gt;Cancelled")</x:f>
        <x:v>Decisions: 0</x:v>
      </x:c>
      <x:c r="E22" s="13" t="str">
        <x:f>"Decisions: "&amp;COUNTIFS('Decisions'!$G$8:$G$107,E21,'Decisions'!$D$8:$D$107,"&lt;&gt;",'Decisions'!$N$8:$N$107,"&lt;&gt;Cancelled")</x:f>
        <x:v>Decisions: 0</x:v>
      </x:c>
      <x:c r="F22" s="15" t="str">
        <x:f>"Decisions: "&amp;COUNTIFS('Decisions'!$G$8:$G$107,F21,'Decisions'!$D$8:$D$107,"&lt;&gt;",'Decisions'!$N$8:$N$107,"&lt;&gt;Cancelled")</x:f>
        <x:v>Decisions: 0</x:v>
      </x:c>
      <x:c r="G22" s="15" t="str">
        <x:f>"Decisions: "&amp;COUNTIFS('Decisions'!$G$8:$G$107,G21,'Decisions'!$D$8:$D$107,"&lt;&gt;",'Decisions'!$N$8:$N$107,"&lt;&gt;Cancelled")</x:f>
        <x:v>Decisions: 0</x:v>
      </x:c>
    </x:row>
    <x:row r="23" ht="23" customHeight="1">
      <x:c r="A23" s="13" t="str">
        <x:f>"Papers due: "&amp;COUNTIFS('Decisions'!$K$8:$K$107,A21,'Decisions'!$D$8:$D$107,"&lt;&gt;",'Decisions'!$N$8:$N$107,"&lt;&gt;Cancelled")</x:f>
        <x:v>Papers due: 0</x:v>
      </x:c>
      <x:c r="B23" s="13" t="str">
        <x:f>"Papers due: "&amp;COUNTIFS('Decisions'!$K$8:$K$107,B21,'Decisions'!$D$8:$D$107,"&lt;&gt;",'Decisions'!$N$8:$N$107,"&lt;&gt;Cancelled")</x:f>
        <x:v>Papers due: 0</x:v>
      </x:c>
      <x:c r="C23" s="13" t="str">
        <x:f>"Papers due: "&amp;COUNTIFS('Decisions'!$K$8:$K$107,C21,'Decisions'!$D$8:$D$107,"&lt;&gt;",'Decisions'!$N$8:$N$107,"&lt;&gt;Cancelled")</x:f>
        <x:v>Papers due: 0</x:v>
      </x:c>
      <x:c r="D23" s="13" t="str">
        <x:f>"Papers due: "&amp;COUNTIFS('Decisions'!$K$8:$K$107,D21,'Decisions'!$D$8:$D$107,"&lt;&gt;",'Decisions'!$N$8:$N$107,"&lt;&gt;Cancelled")</x:f>
        <x:v>Papers due: 1</x:v>
      </x:c>
      <x:c r="E23" s="13" t="str">
        <x:f>"Papers due: "&amp;COUNTIFS('Decisions'!$K$8:$K$107,E21,'Decisions'!$D$8:$D$107,"&lt;&gt;",'Decisions'!$N$8:$N$107,"&lt;&gt;Cancelled")</x:f>
        <x:v>Papers due: 0</x:v>
      </x:c>
      <x:c r="F23" s="15" t="str">
        <x:f>"Papers due: "&amp;COUNTIFS('Decisions'!$K$8:$K$107,F21,'Decisions'!$D$8:$D$107,"&lt;&gt;",'Decisions'!$N$8:$N$107,"&lt;&gt;Cancelled")</x:f>
        <x:v>Papers due: 0</x:v>
      </x:c>
      <x:c r="G23" s="15" t="str">
        <x:f>"Papers due: "&amp;COUNTIFS('Decisions'!$K$8:$K$107,G21,'Decisions'!$D$8:$D$107,"&lt;&gt;",'Decisions'!$N$8:$N$107,"&lt;&gt;Cancelled")</x:f>
        <x:v>Papers due: 0</x:v>
      </x:c>
    </x:row>
    <x:row r="24" ht="23" customHeight="1">
      <x:c r="A24" s="13" t="str">
        <x:f>"Review due: "&amp;COUNTIFS('Decisions'!$L$8:$L$107,A21,'Decisions'!$D$8:$D$107,"&lt;&gt;",'Decisions'!$N$8:$N$107,"&lt;&gt;Cancelled")</x:f>
        <x:v>Review due: 0</x:v>
      </x:c>
      <x:c r="B24" s="13" t="str">
        <x:f>"Review due: "&amp;COUNTIFS('Decisions'!$L$8:$L$107,B21,'Decisions'!$D$8:$D$107,"&lt;&gt;",'Decisions'!$N$8:$N$107,"&lt;&gt;Cancelled")</x:f>
        <x:v>Review due: 1</x:v>
      </x:c>
      <x:c r="C24" s="13" t="str">
        <x:f>"Review due: "&amp;COUNTIFS('Decisions'!$L$8:$L$107,C21,'Decisions'!$D$8:$D$107,"&lt;&gt;",'Decisions'!$N$8:$N$107,"&lt;&gt;Cancelled")</x:f>
        <x:v>Review due: 0</x:v>
      </x:c>
      <x:c r="D24" s="13" t="str">
        <x:f>"Review due: "&amp;COUNTIFS('Decisions'!$L$8:$L$107,D21,'Decisions'!$D$8:$D$107,"&lt;&gt;",'Decisions'!$N$8:$N$107,"&lt;&gt;Cancelled")</x:f>
        <x:v>Review due: 1</x:v>
      </x:c>
      <x:c r="E24" s="13" t="str">
        <x:f>"Review due: "&amp;COUNTIFS('Decisions'!$L$8:$L$107,E21,'Decisions'!$D$8:$D$107,"&lt;&gt;",'Decisions'!$N$8:$N$107,"&lt;&gt;Cancelled")</x:f>
        <x:v>Review due: 0</x:v>
      </x:c>
      <x:c r="F24" s="15" t="str">
        <x:f>"Review due: "&amp;COUNTIFS('Decisions'!$L$8:$L$107,F21,'Decisions'!$D$8:$D$107,"&lt;&gt;",'Decisions'!$N$8:$N$107,"&lt;&gt;Cancelled")</x:f>
        <x:v>Review due: 0</x:v>
      </x:c>
      <x:c r="G24" s="15" t="str">
        <x:f>"Review due: "&amp;COUNTIFS('Decisions'!$L$8:$L$107,G21,'Decisions'!$D$8:$D$107,"&lt;&gt;",'Decisions'!$N$8:$N$107,"&lt;&gt;Cancelled")</x:f>
        <x:v>Review due: 0</x:v>
      </x:c>
    </x:row>
    <x:row r="25" ht="23" customHeight="1">
      <x:c r="A25" s="3"/>
      <x:c r="B25" s="3"/>
      <x:c r="C25" s="3"/>
      <x:c r="D25" s="3"/>
      <x:c r="E25" s="3"/>
      <x:c r="F25" s="3"/>
      <x:c r="G25" s="3"/>
    </x:row>
    <x:row r="26" ht="23" customHeight="1">
      <x:c r="A26" s="12" t="n">
        <x:f>DATE($B$5,$D$5,1)-WEEKDAY(DATE($B$5,$D$5,1),2)+1+21</x:f>
        <x:v>46405</x:v>
      </x:c>
      <x:c r="B26" s="12" t="n">
        <x:f>DATE($B$5,$D$5,1)-WEEKDAY(DATE($B$5,$D$5,1),2)+1+22</x:f>
        <x:v>46406</x:v>
      </x:c>
      <x:c r="C26" s="12" t="n">
        <x:f>DATE($B$5,$D$5,1)-WEEKDAY(DATE($B$5,$D$5,1),2)+1+23</x:f>
        <x:v>46407</x:v>
      </x:c>
      <x:c r="D26" s="12" t="n">
        <x:f>DATE($B$5,$D$5,1)-WEEKDAY(DATE($B$5,$D$5,1),2)+1+24</x:f>
        <x:v>46408</x:v>
      </x:c>
      <x:c r="E26" s="12" t="n">
        <x:f>DATE($B$5,$D$5,1)-WEEKDAY(DATE($B$5,$D$5,1),2)+1+25</x:f>
        <x:v>46409</x:v>
      </x:c>
      <x:c r="F26" s="14" t="n">
        <x:f>DATE($B$5,$D$5,1)-WEEKDAY(DATE($B$5,$D$5,1),2)+1+26</x:f>
        <x:v>46410</x:v>
      </x:c>
      <x:c r="G26" s="14" t="n">
        <x:f>DATE($B$5,$D$5,1)-WEEKDAY(DATE($B$5,$D$5,1),2)+1+27</x:f>
        <x:v>46411</x:v>
      </x:c>
    </x:row>
    <x:row r="27" ht="23" customHeight="1">
      <x:c r="A27" s="13" t="str">
        <x:f>"Decisions: "&amp;COUNTIFS('Decisions'!$G$8:$G$107,A26,'Decisions'!$D$8:$D$107,"&lt;&gt;",'Decisions'!$N$8:$N$107,"&lt;&gt;Cancelled")</x:f>
        <x:v>Decisions: 0</x:v>
      </x:c>
      <x:c r="B27" s="13" t="str">
        <x:f>"Decisions: "&amp;COUNTIFS('Decisions'!$G$8:$G$107,B26,'Decisions'!$D$8:$D$107,"&lt;&gt;",'Decisions'!$N$8:$N$107,"&lt;&gt;Cancelled")</x:f>
        <x:v>Decisions: 0</x:v>
      </x:c>
      <x:c r="C27" s="13" t="str">
        <x:f>"Decisions: "&amp;COUNTIFS('Decisions'!$G$8:$G$107,C26,'Decisions'!$D$8:$D$107,"&lt;&gt;",'Decisions'!$N$8:$N$107,"&lt;&gt;Cancelled")</x:f>
        <x:v>Decisions: 0</x:v>
      </x:c>
      <x:c r="D27" s="13" t="str">
        <x:f>"Decisions: "&amp;COUNTIFS('Decisions'!$G$8:$G$107,D26,'Decisions'!$D$8:$D$107,"&lt;&gt;",'Decisions'!$N$8:$N$107,"&lt;&gt;Cancelled")</x:f>
        <x:v>Decisions: 1</x:v>
      </x:c>
      <x:c r="E27" s="13" t="str">
        <x:f>"Decisions: "&amp;COUNTIFS('Decisions'!$G$8:$G$107,E26,'Decisions'!$D$8:$D$107,"&lt;&gt;",'Decisions'!$N$8:$N$107,"&lt;&gt;Cancelled")</x:f>
        <x:v>Decisions: 0</x:v>
      </x:c>
      <x:c r="F27" s="15" t="str">
        <x:f>"Decisions: "&amp;COUNTIFS('Decisions'!$G$8:$G$107,F26,'Decisions'!$D$8:$D$107,"&lt;&gt;",'Decisions'!$N$8:$N$107,"&lt;&gt;Cancelled")</x:f>
        <x:v>Decisions: 0</x:v>
      </x:c>
      <x:c r="G27" s="15" t="str">
        <x:f>"Decisions: "&amp;COUNTIFS('Decisions'!$G$8:$G$107,G26,'Decisions'!$D$8:$D$107,"&lt;&gt;",'Decisions'!$N$8:$N$107,"&lt;&gt;Cancelled")</x:f>
        <x:v>Decisions: 0</x:v>
      </x:c>
    </x:row>
    <x:row r="28" ht="23" customHeight="1">
      <x:c r="A28" s="13" t="str">
        <x:f>"Papers due: "&amp;COUNTIFS('Decisions'!$K$8:$K$107,A26,'Decisions'!$D$8:$D$107,"&lt;&gt;",'Decisions'!$N$8:$N$107,"&lt;&gt;Cancelled")</x:f>
        <x:v>Papers due: 0</x:v>
      </x:c>
      <x:c r="B28" s="13" t="str">
        <x:f>"Papers due: "&amp;COUNTIFS('Decisions'!$K$8:$K$107,B26,'Decisions'!$D$8:$D$107,"&lt;&gt;",'Decisions'!$N$8:$N$107,"&lt;&gt;Cancelled")</x:f>
        <x:v>Papers due: 1</x:v>
      </x:c>
      <x:c r="C28" s="13" t="str">
        <x:f>"Papers due: "&amp;COUNTIFS('Decisions'!$K$8:$K$107,C26,'Decisions'!$D$8:$D$107,"&lt;&gt;",'Decisions'!$N$8:$N$107,"&lt;&gt;Cancelled")</x:f>
        <x:v>Papers due: 0</x:v>
      </x:c>
      <x:c r="D28" s="13" t="str">
        <x:f>"Papers due: "&amp;COUNTIFS('Decisions'!$K$8:$K$107,D26,'Decisions'!$D$8:$D$107,"&lt;&gt;",'Decisions'!$N$8:$N$107,"&lt;&gt;Cancelled")</x:f>
        <x:v>Papers due: 0</x:v>
      </x:c>
      <x:c r="E28" s="13" t="str">
        <x:f>"Papers due: "&amp;COUNTIFS('Decisions'!$K$8:$K$107,E26,'Decisions'!$D$8:$D$107,"&lt;&gt;",'Decisions'!$N$8:$N$107,"&lt;&gt;Cancelled")</x:f>
        <x:v>Papers due: 0</x:v>
      </x:c>
      <x:c r="F28" s="15" t="str">
        <x:f>"Papers due: "&amp;COUNTIFS('Decisions'!$K$8:$K$107,F26,'Decisions'!$D$8:$D$107,"&lt;&gt;",'Decisions'!$N$8:$N$107,"&lt;&gt;Cancelled")</x:f>
        <x:v>Papers due: 0</x:v>
      </x:c>
      <x:c r="G28" s="15" t="str">
        <x:f>"Papers due: "&amp;COUNTIFS('Decisions'!$K$8:$K$107,G26,'Decisions'!$D$8:$D$107,"&lt;&gt;",'Decisions'!$N$8:$N$107,"&lt;&gt;Cancelled")</x:f>
        <x:v>Papers due: 0</x:v>
      </x:c>
    </x:row>
    <x:row r="29" ht="23" customHeight="1">
      <x:c r="A29" s="13" t="str">
        <x:f>"Review due: "&amp;COUNTIFS('Decisions'!$L$8:$L$107,A26,'Decisions'!$D$8:$D$107,"&lt;&gt;",'Decisions'!$N$8:$N$107,"&lt;&gt;Cancelled")</x:f>
        <x:v>Review due: 0</x:v>
      </x:c>
      <x:c r="B29" s="13" t="str">
        <x:f>"Review due: "&amp;COUNTIFS('Decisions'!$L$8:$L$107,B26,'Decisions'!$D$8:$D$107,"&lt;&gt;",'Decisions'!$N$8:$N$107,"&lt;&gt;Cancelled")</x:f>
        <x:v>Review due: 0</x:v>
      </x:c>
      <x:c r="C29" s="13" t="str">
        <x:f>"Review due: "&amp;COUNTIFS('Decisions'!$L$8:$L$107,C26,'Decisions'!$D$8:$D$107,"&lt;&gt;",'Decisions'!$N$8:$N$107,"&lt;&gt;Cancelled")</x:f>
        <x:v>Review due: 0</x:v>
      </x:c>
      <x:c r="D29" s="13" t="str">
        <x:f>"Review due: "&amp;COUNTIFS('Decisions'!$L$8:$L$107,D26,'Decisions'!$D$8:$D$107,"&lt;&gt;",'Decisions'!$N$8:$N$107,"&lt;&gt;Cancelled")</x:f>
        <x:v>Review due: 0</x:v>
      </x:c>
      <x:c r="E29" s="13" t="str">
        <x:f>"Review due: "&amp;COUNTIFS('Decisions'!$L$8:$L$107,E26,'Decisions'!$D$8:$D$107,"&lt;&gt;",'Decisions'!$N$8:$N$107,"&lt;&gt;Cancelled")</x:f>
        <x:v>Review due: 0</x:v>
      </x:c>
      <x:c r="F29" s="15" t="str">
        <x:f>"Review due: "&amp;COUNTIFS('Decisions'!$L$8:$L$107,F26,'Decisions'!$D$8:$D$107,"&lt;&gt;",'Decisions'!$N$8:$N$107,"&lt;&gt;Cancelled")</x:f>
        <x:v>Review due: 0</x:v>
      </x:c>
      <x:c r="G29" s="15" t="str">
        <x:f>"Review due: "&amp;COUNTIFS('Decisions'!$L$8:$L$107,G26,'Decisions'!$D$8:$D$107,"&lt;&gt;",'Decisions'!$N$8:$N$107,"&lt;&gt;Cancelled")</x:f>
        <x:v>Review due: 0</x:v>
      </x:c>
    </x:row>
    <x:row r="30" ht="23" customHeight="1">
      <x:c r="A30" s="3"/>
      <x:c r="B30" s="3"/>
      <x:c r="C30" s="3"/>
      <x:c r="D30" s="3"/>
      <x:c r="E30" s="3"/>
      <x:c r="F30" s="3"/>
      <x:c r="G30" s="3"/>
    </x:row>
    <x:row r="31" ht="23" customHeight="1">
      <x:c r="A31" s="12" t="n">
        <x:f>DATE($B$5,$D$5,1)-WEEKDAY(DATE($B$5,$D$5,1),2)+1+28</x:f>
        <x:v>46412</x:v>
      </x:c>
      <x:c r="B31" s="12" t="n">
        <x:f>DATE($B$5,$D$5,1)-WEEKDAY(DATE($B$5,$D$5,1),2)+1+29</x:f>
        <x:v>46413</x:v>
      </x:c>
      <x:c r="C31" s="12" t="n">
        <x:f>DATE($B$5,$D$5,1)-WEEKDAY(DATE($B$5,$D$5,1),2)+1+30</x:f>
        <x:v>46414</x:v>
      </x:c>
      <x:c r="D31" s="12" t="n">
        <x:f>DATE($B$5,$D$5,1)-WEEKDAY(DATE($B$5,$D$5,1),2)+1+31</x:f>
        <x:v>46415</x:v>
      </x:c>
      <x:c r="E31" s="12" t="n">
        <x:f>DATE($B$5,$D$5,1)-WEEKDAY(DATE($B$5,$D$5,1),2)+1+32</x:f>
        <x:v>46416</x:v>
      </x:c>
      <x:c r="F31" s="14" t="n">
        <x:f>DATE($B$5,$D$5,1)-WEEKDAY(DATE($B$5,$D$5,1),2)+1+33</x:f>
        <x:v>46417</x:v>
      </x:c>
      <x:c r="G31" s="14" t="n">
        <x:f>DATE($B$5,$D$5,1)-WEEKDAY(DATE($B$5,$D$5,1),2)+1+34</x:f>
        <x:v>46418</x:v>
      </x:c>
    </x:row>
    <x:row r="32" ht="23" customHeight="1">
      <x:c r="A32" s="13" t="str">
        <x:f>"Decisions: "&amp;COUNTIFS('Decisions'!$G$8:$G$107,A31,'Decisions'!$D$8:$D$107,"&lt;&gt;",'Decisions'!$N$8:$N$107,"&lt;&gt;Cancelled")</x:f>
        <x:v>Decisions: 0</x:v>
      </x:c>
      <x:c r="B32" s="13" t="str">
        <x:f>"Decisions: "&amp;COUNTIFS('Decisions'!$G$8:$G$107,B31,'Decisions'!$D$8:$D$107,"&lt;&gt;",'Decisions'!$N$8:$N$107,"&lt;&gt;Cancelled")</x:f>
        <x:v>Decisions: 0</x:v>
      </x:c>
      <x:c r="C32" s="13" t="str">
        <x:f>"Decisions: "&amp;COUNTIFS('Decisions'!$G$8:$G$107,C31,'Decisions'!$D$8:$D$107,"&lt;&gt;",'Decisions'!$N$8:$N$107,"&lt;&gt;Cancelled")</x:f>
        <x:v>Decisions: 0</x:v>
      </x:c>
      <x:c r="D32" s="13" t="str">
        <x:f>"Decisions: "&amp;COUNTIFS('Decisions'!$G$8:$G$107,D31,'Decisions'!$D$8:$D$107,"&lt;&gt;",'Decisions'!$N$8:$N$107,"&lt;&gt;Cancelled")</x:f>
        <x:v>Decisions: 1</x:v>
      </x:c>
      <x:c r="E32" s="13" t="str">
        <x:f>"Decisions: "&amp;COUNTIFS('Decisions'!$G$8:$G$107,E31,'Decisions'!$D$8:$D$107,"&lt;&gt;",'Decisions'!$N$8:$N$107,"&lt;&gt;Cancelled")</x:f>
        <x:v>Decisions: 0</x:v>
      </x:c>
      <x:c r="F32" s="15" t="str">
        <x:f>"Decisions: "&amp;COUNTIFS('Decisions'!$G$8:$G$107,F31,'Decisions'!$D$8:$D$107,"&lt;&gt;",'Decisions'!$N$8:$N$107,"&lt;&gt;Cancelled")</x:f>
        <x:v>Decisions: 0</x:v>
      </x:c>
      <x:c r="G32" s="15" t="str">
        <x:f>"Decisions: "&amp;COUNTIFS('Decisions'!$G$8:$G$107,G31,'Decisions'!$D$8:$D$107,"&lt;&gt;",'Decisions'!$N$8:$N$107,"&lt;&gt;Cancelled")</x:f>
        <x:v>Decisions: 0</x:v>
      </x:c>
    </x:row>
    <x:row r="33" ht="23" customHeight="1">
      <x:c r="A33" s="13" t="str">
        <x:f>"Papers due: "&amp;COUNTIFS('Decisions'!$K$8:$K$107,A31,'Decisions'!$D$8:$D$107,"&lt;&gt;",'Decisions'!$N$8:$N$107,"&lt;&gt;Cancelled")</x:f>
        <x:v>Papers due: 0</x:v>
      </x:c>
      <x:c r="B33" s="13" t="str">
        <x:f>"Papers due: "&amp;COUNTIFS('Decisions'!$K$8:$K$107,B31,'Decisions'!$D$8:$D$107,"&lt;&gt;",'Decisions'!$N$8:$N$107,"&lt;&gt;Cancelled")</x:f>
        <x:v>Papers due: 0</x:v>
      </x:c>
      <x:c r="C33" s="13" t="str">
        <x:f>"Papers due: "&amp;COUNTIFS('Decisions'!$K$8:$K$107,C31,'Decisions'!$D$8:$D$107,"&lt;&gt;",'Decisions'!$N$8:$N$107,"&lt;&gt;Cancelled")</x:f>
        <x:v>Papers due: 0</x:v>
      </x:c>
      <x:c r="D33" s="13" t="str">
        <x:f>"Papers due: "&amp;COUNTIFS('Decisions'!$K$8:$K$107,D31,'Decisions'!$D$8:$D$107,"&lt;&gt;",'Decisions'!$N$8:$N$107,"&lt;&gt;Cancelled")</x:f>
        <x:v>Papers due: 0</x:v>
      </x:c>
      <x:c r="E33" s="13" t="str">
        <x:f>"Papers due: "&amp;COUNTIFS('Decisions'!$K$8:$K$107,E31,'Decisions'!$D$8:$D$107,"&lt;&gt;",'Decisions'!$N$8:$N$107,"&lt;&gt;Cancelled")</x:f>
        <x:v>Papers due: 0</x:v>
      </x:c>
      <x:c r="F33" s="15" t="str">
        <x:f>"Papers due: "&amp;COUNTIFS('Decisions'!$K$8:$K$107,F31,'Decisions'!$D$8:$D$107,"&lt;&gt;",'Decisions'!$N$8:$N$107,"&lt;&gt;Cancelled")</x:f>
        <x:v>Papers due: 0</x:v>
      </x:c>
      <x:c r="G33" s="15" t="str">
        <x:f>"Papers due: "&amp;COUNTIFS('Decisions'!$K$8:$K$107,G31,'Decisions'!$D$8:$D$107,"&lt;&gt;",'Decisions'!$N$8:$N$107,"&lt;&gt;Cancelled")</x:f>
        <x:v>Papers due: 0</x:v>
      </x:c>
    </x:row>
    <x:row r="34" ht="23" customHeight="1">
      <x:c r="A34" s="13" t="str">
        <x:f>"Review due: "&amp;COUNTIFS('Decisions'!$L$8:$L$107,A31,'Decisions'!$D$8:$D$107,"&lt;&gt;",'Decisions'!$N$8:$N$107,"&lt;&gt;Cancelled")</x:f>
        <x:v>Review due: 0</x:v>
      </x:c>
      <x:c r="B34" s="13" t="str">
        <x:f>"Review due: "&amp;COUNTIFS('Decisions'!$L$8:$L$107,B31,'Decisions'!$D$8:$D$107,"&lt;&gt;",'Decisions'!$N$8:$N$107,"&lt;&gt;Cancelled")</x:f>
        <x:v>Review due: 0</x:v>
      </x:c>
      <x:c r="C34" s="13" t="str">
        <x:f>"Review due: "&amp;COUNTIFS('Decisions'!$L$8:$L$107,C31,'Decisions'!$D$8:$D$107,"&lt;&gt;",'Decisions'!$N$8:$N$107,"&lt;&gt;Cancelled")</x:f>
        <x:v>Review due: 0</x:v>
      </x:c>
      <x:c r="D34" s="13" t="str">
        <x:f>"Review due: "&amp;COUNTIFS('Decisions'!$L$8:$L$107,D31,'Decisions'!$D$8:$D$107,"&lt;&gt;",'Decisions'!$N$8:$N$107,"&lt;&gt;Cancelled")</x:f>
        <x:v>Review due: 0</x:v>
      </x:c>
      <x:c r="E34" s="13" t="str">
        <x:f>"Review due: "&amp;COUNTIFS('Decisions'!$L$8:$L$107,E31,'Decisions'!$D$8:$D$107,"&lt;&gt;",'Decisions'!$N$8:$N$107,"&lt;&gt;Cancelled")</x:f>
        <x:v>Review due: 0</x:v>
      </x:c>
      <x:c r="F34" s="15" t="str">
        <x:f>"Review due: "&amp;COUNTIFS('Decisions'!$L$8:$L$107,F31,'Decisions'!$D$8:$D$107,"&lt;&gt;",'Decisions'!$N$8:$N$107,"&lt;&gt;Cancelled")</x:f>
        <x:v>Review due: 0</x:v>
      </x:c>
      <x:c r="G34" s="15" t="str">
        <x:f>"Review due: "&amp;COUNTIFS('Decisions'!$L$8:$L$107,G31,'Decisions'!$D$8:$D$107,"&lt;&gt;",'Decisions'!$N$8:$N$107,"&lt;&gt;Cancelled")</x:f>
        <x:v>Review due: 0</x:v>
      </x:c>
    </x:row>
    <x:row r="35" ht="23" customHeight="1">
      <x:c r="A35" s="3"/>
      <x:c r="B35" s="3"/>
      <x:c r="C35" s="3"/>
      <x:c r="D35" s="3"/>
      <x:c r="E35" s="3"/>
      <x:c r="F35" s="3"/>
      <x:c r="G35" s="3"/>
    </x:row>
    <x:row r="36" ht="23" customHeight="1">
      <x:c r="A36" s="12" t="n">
        <x:f>DATE($B$5,$D$5,1)-WEEKDAY(DATE($B$5,$D$5,1),2)+1+35</x:f>
        <x:v>46419</x:v>
      </x:c>
      <x:c r="B36" s="12" t="n">
        <x:f>DATE($B$5,$D$5,1)-WEEKDAY(DATE($B$5,$D$5,1),2)+1+36</x:f>
        <x:v>46420</x:v>
      </x:c>
      <x:c r="C36" s="12" t="n">
        <x:f>DATE($B$5,$D$5,1)-WEEKDAY(DATE($B$5,$D$5,1),2)+1+37</x:f>
        <x:v>46421</x:v>
      </x:c>
      <x:c r="D36" s="12" t="n">
        <x:f>DATE($B$5,$D$5,1)-WEEKDAY(DATE($B$5,$D$5,1),2)+1+38</x:f>
        <x:v>46422</x:v>
      </x:c>
      <x:c r="E36" s="12" t="n">
        <x:f>DATE($B$5,$D$5,1)-WEEKDAY(DATE($B$5,$D$5,1),2)+1+39</x:f>
        <x:v>46423</x:v>
      </x:c>
      <x:c r="F36" s="14" t="n">
        <x:f>DATE($B$5,$D$5,1)-WEEKDAY(DATE($B$5,$D$5,1),2)+1+40</x:f>
        <x:v>46424</x:v>
      </x:c>
      <x:c r="G36" s="14" t="n">
        <x:f>DATE($B$5,$D$5,1)-WEEKDAY(DATE($B$5,$D$5,1),2)+1+41</x:f>
        <x:v>46425</x:v>
      </x:c>
    </x:row>
    <x:row r="37" ht="23" customHeight="1">
      <x:c r="A37" s="13" t="str">
        <x:f>"Decisions: "&amp;COUNTIFS('Decisions'!$G$8:$G$107,A36,'Decisions'!$D$8:$D$107,"&lt;&gt;",'Decisions'!$N$8:$N$107,"&lt;&gt;Cancelled")</x:f>
        <x:v>Decisions: 0</x:v>
      </x:c>
      <x:c r="B37" s="13" t="str">
        <x:f>"Decisions: "&amp;COUNTIFS('Decisions'!$G$8:$G$107,B36,'Decisions'!$D$8:$D$107,"&lt;&gt;",'Decisions'!$N$8:$N$107,"&lt;&gt;Cancelled")</x:f>
        <x:v>Decisions: 0</x:v>
      </x:c>
      <x:c r="C37" s="13" t="str">
        <x:f>"Decisions: "&amp;COUNTIFS('Decisions'!$G$8:$G$107,C36,'Decisions'!$D$8:$D$107,"&lt;&gt;",'Decisions'!$N$8:$N$107,"&lt;&gt;Cancelled")</x:f>
        <x:v>Decisions: 0</x:v>
      </x:c>
      <x:c r="D37" s="13" t="str">
        <x:f>"Decisions: "&amp;COUNTIFS('Decisions'!$G$8:$G$107,D36,'Decisions'!$D$8:$D$107,"&lt;&gt;",'Decisions'!$N$8:$N$107,"&lt;&gt;Cancelled")</x:f>
        <x:v>Decisions: 0</x:v>
      </x:c>
      <x:c r="E37" s="13" t="str">
        <x:f>"Decisions: "&amp;COUNTIFS('Decisions'!$G$8:$G$107,E36,'Decisions'!$D$8:$D$107,"&lt;&gt;",'Decisions'!$N$8:$N$107,"&lt;&gt;Cancelled")</x:f>
        <x:v>Decisions: 0</x:v>
      </x:c>
      <x:c r="F37" s="15" t="str">
        <x:f>"Decisions: "&amp;COUNTIFS('Decisions'!$G$8:$G$107,F36,'Decisions'!$D$8:$D$107,"&lt;&gt;",'Decisions'!$N$8:$N$107,"&lt;&gt;Cancelled")</x:f>
        <x:v>Decisions: 0</x:v>
      </x:c>
      <x:c r="G37" s="15" t="str">
        <x:f>"Decisions: "&amp;COUNTIFS('Decisions'!$G$8:$G$107,G36,'Decisions'!$D$8:$D$107,"&lt;&gt;",'Decisions'!$N$8:$N$107,"&lt;&gt;Cancelled")</x:f>
        <x:v>Decisions: 0</x:v>
      </x:c>
    </x:row>
    <x:row r="38" ht="23" customHeight="1">
      <x:c r="A38" s="13" t="str">
        <x:f>"Papers due: "&amp;COUNTIFS('Decisions'!$K$8:$K$107,A36,'Decisions'!$D$8:$D$107,"&lt;&gt;",'Decisions'!$N$8:$N$107,"&lt;&gt;Cancelled")</x:f>
        <x:v>Papers due: 0</x:v>
      </x:c>
      <x:c r="B38" s="13" t="str">
        <x:f>"Papers due: "&amp;COUNTIFS('Decisions'!$K$8:$K$107,B36,'Decisions'!$D$8:$D$107,"&lt;&gt;",'Decisions'!$N$8:$N$107,"&lt;&gt;Cancelled")</x:f>
        <x:v>Papers due: 0</x:v>
      </x:c>
      <x:c r="C38" s="13" t="str">
        <x:f>"Papers due: "&amp;COUNTIFS('Decisions'!$K$8:$K$107,C36,'Decisions'!$D$8:$D$107,"&lt;&gt;",'Decisions'!$N$8:$N$107,"&lt;&gt;Cancelled")</x:f>
        <x:v>Papers due: 0</x:v>
      </x:c>
      <x:c r="D38" s="13" t="str">
        <x:f>"Papers due: "&amp;COUNTIFS('Decisions'!$K$8:$K$107,D36,'Decisions'!$D$8:$D$107,"&lt;&gt;",'Decisions'!$N$8:$N$107,"&lt;&gt;Cancelled")</x:f>
        <x:v>Papers due: 0</x:v>
      </x:c>
      <x:c r="E38" s="13" t="str">
        <x:f>"Papers due: "&amp;COUNTIFS('Decisions'!$K$8:$K$107,E36,'Decisions'!$D$8:$D$107,"&lt;&gt;",'Decisions'!$N$8:$N$107,"&lt;&gt;Cancelled")</x:f>
        <x:v>Papers due: 0</x:v>
      </x:c>
      <x:c r="F38" s="15" t="str">
        <x:f>"Papers due: "&amp;COUNTIFS('Decisions'!$K$8:$K$107,F36,'Decisions'!$D$8:$D$107,"&lt;&gt;",'Decisions'!$N$8:$N$107,"&lt;&gt;Cancelled")</x:f>
        <x:v>Papers due: 0</x:v>
      </x:c>
      <x:c r="G38" s="15" t="str">
        <x:f>"Papers due: "&amp;COUNTIFS('Decisions'!$K$8:$K$107,G36,'Decisions'!$D$8:$D$107,"&lt;&gt;",'Decisions'!$N$8:$N$107,"&lt;&gt;Cancelled")</x:f>
        <x:v>Papers due: 0</x:v>
      </x:c>
    </x:row>
    <x:row r="39" ht="23" customHeight="1">
      <x:c r="A39" s="13" t="str">
        <x:f>"Review due: "&amp;COUNTIFS('Decisions'!$L$8:$L$107,A36,'Decisions'!$D$8:$D$107,"&lt;&gt;",'Decisions'!$N$8:$N$107,"&lt;&gt;Cancelled")</x:f>
        <x:v>Review due: 0</x:v>
      </x:c>
      <x:c r="B39" s="13" t="str">
        <x:f>"Review due: "&amp;COUNTIFS('Decisions'!$L$8:$L$107,B36,'Decisions'!$D$8:$D$107,"&lt;&gt;",'Decisions'!$N$8:$N$107,"&lt;&gt;Cancelled")</x:f>
        <x:v>Review due: 0</x:v>
      </x:c>
      <x:c r="C39" s="13" t="str">
        <x:f>"Review due: "&amp;COUNTIFS('Decisions'!$L$8:$L$107,C36,'Decisions'!$D$8:$D$107,"&lt;&gt;",'Decisions'!$N$8:$N$107,"&lt;&gt;Cancelled")</x:f>
        <x:v>Review due: 0</x:v>
      </x:c>
      <x:c r="D39" s="13" t="str">
        <x:f>"Review due: "&amp;COUNTIFS('Decisions'!$L$8:$L$107,D36,'Decisions'!$D$8:$D$107,"&lt;&gt;",'Decisions'!$N$8:$N$107,"&lt;&gt;Cancelled")</x:f>
        <x:v>Review due: 1</x:v>
      </x:c>
      <x:c r="E39" s="13" t="str">
        <x:f>"Review due: "&amp;COUNTIFS('Decisions'!$L$8:$L$107,E36,'Decisions'!$D$8:$D$107,"&lt;&gt;",'Decisions'!$N$8:$N$107,"&lt;&gt;Cancelled")</x:f>
        <x:v>Review due: 0</x:v>
      </x:c>
      <x:c r="F39" s="15" t="str">
        <x:f>"Review due: "&amp;COUNTIFS('Decisions'!$L$8:$L$107,F36,'Decisions'!$D$8:$D$107,"&lt;&gt;",'Decisions'!$N$8:$N$107,"&lt;&gt;Cancelled")</x:f>
        <x:v>Review due: 0</x:v>
      </x:c>
      <x:c r="G39" s="15" t="str">
        <x:f>"Review due: "&amp;COUNTIFS('Decisions'!$L$8:$L$107,G36,'Decisions'!$D$8:$D$107,"&lt;&gt;",'Decisions'!$N$8:$N$107,"&lt;&gt;Cancelled")</x:f>
        <x:v>Review due: 0</x:v>
      </x:c>
    </x:row>
    <x:row r="40" ht="23" customHeight="1">
      <x:c r="A40" s="3"/>
      <x:c r="B40" s="3"/>
      <x:c r="C40" s="3"/>
      <x:c r="D40" s="3"/>
      <x:c r="E40" s="3"/>
      <x:c r="F40" s="3"/>
      <x:c r="G40" s="3"/>
    </x:row>
    <x:row r="41" ht="23" customHeight="1">
      <x:c r="A41" s="3"/>
      <x:c r="B41" s="3"/>
      <x:c r="C41" s="3"/>
      <x:c r="D41" s="3"/>
      <x:c r="E41" s="3"/>
      <x:c r="F41" s="3"/>
      <x:c r="G41" s="3"/>
    </x:row>
    <x:row r="42" ht="23" customHeight="1">
      <x:c r="A42" s="16" t="str">
        <x:v>Year at a glance</x:v>
      </x:c>
      <x:c r="B42" s="3"/>
      <x:c r="C42" s="3"/>
      <x:c r="D42" s="3"/>
      <x:c r="E42" s="3"/>
      <x:c r="F42" s="3"/>
      <x:c r="G42" s="3"/>
    </x:row>
    <x:row r="43" ht="23" customHeight="1">
      <x:c r="A43" s="3"/>
      <x:c r="B43" s="3"/>
      <x:c r="C43" s="3"/>
      <x:c r="D43" s="3"/>
      <x:c r="E43" s="3"/>
      <x:c r="F43" s="3"/>
      <x:c r="G43" s="3"/>
    </x:row>
    <x:row r="44" ht="36" customHeight="1">
      <x:c r="A44" s="9" t="str">
        <x:v>Month</x:v>
      </x:c>
      <x:c r="B44" s="9" t="str">
        <x:v>Decision items</x:v>
      </x:c>
      <x:c r="C44" s="9" t="str">
        <x:v>Papers due</x:v>
      </x:c>
      <x:c r="D44" s="9" t="str">
        <x:v>Review due</x:v>
      </x:c>
      <x:c r="E44" s="3"/>
      <x:c r="F44" s="3"/>
      <x:c r="G44" s="3"/>
    </x:row>
    <x:row r="45" ht="23" customHeight="1">
      <x:c r="A45" s="17" t="n">
        <x:f>DATE($B$5,1,1)</x:f>
        <x:v>46388</x:v>
      </x:c>
      <x:c r="B45" s="3" t="n">
        <x:f>COUNTIFS('Decisions'!$G$8:$G$107,"&gt;="&amp;A45,'Decisions'!$G$8:$G$107,"&lt;"&amp;EDATE(A45,1),'Decisions'!$D$8:$D$107,"&lt;&gt;",'Decisions'!$N$8:$N$107,"&lt;&gt;Cancelled")</x:f>
        <x:v>2</x:v>
      </x:c>
      <x:c r="C45" s="3" t="n">
        <x:f>COUNTIFS('Decisions'!$K$8:$K$107,"&gt;="&amp;A45,'Decisions'!$K$8:$K$107,"&lt;"&amp;EDATE(A45,1),'Decisions'!$D$8:$D$107,"&lt;&gt;",'Decisions'!$N$8:$N$107,"&lt;&gt;Cancelled")</x:f>
        <x:v>2</x:v>
      </x:c>
      <x:c r="D45" s="3" t="n">
        <x:f>COUNTIFS('Decisions'!$L$8:$L$107,"&gt;="&amp;A45,'Decisions'!$L$8:$L$107,"&lt;"&amp;EDATE(A45,1),'Decisions'!$D$8:$D$107,"&lt;&gt;",'Decisions'!$N$8:$N$107,"&lt;&gt;Cancelled")</x:f>
        <x:v>2</x:v>
      </x:c>
      <x:c r="E45" s="3"/>
      <x:c r="F45" s="3"/>
      <x:c r="G45" s="3"/>
    </x:row>
    <x:row r="46" ht="23" customHeight="1">
      <x:c r="A46" s="17" t="n">
        <x:f>DATE($B$5,2,1)</x:f>
        <x:v>46419</x:v>
      </x:c>
      <x:c r="B46" s="3" t="n">
        <x:f>COUNTIFS('Decisions'!$G$8:$G$107,"&gt;="&amp;A46,'Decisions'!$G$8:$G$107,"&lt;"&amp;EDATE(A46,1),'Decisions'!$D$8:$D$107,"&lt;&gt;",'Decisions'!$N$8:$N$107,"&lt;&gt;Cancelled")</x:f>
        <x:v>1</x:v>
      </x:c>
      <x:c r="C46" s="3" t="n">
        <x:f>COUNTIFS('Decisions'!$K$8:$K$107,"&gt;="&amp;A46,'Decisions'!$K$8:$K$107,"&lt;"&amp;EDATE(A46,1),'Decisions'!$D$8:$D$107,"&lt;&gt;",'Decisions'!$N$8:$N$107,"&lt;&gt;Cancelled")</x:f>
        <x:v>1</x:v>
      </x:c>
      <x:c r="D46" s="3" t="n">
        <x:f>COUNTIFS('Decisions'!$L$8:$L$107,"&gt;="&amp;A46,'Decisions'!$L$8:$L$107,"&lt;"&amp;EDATE(A46,1),'Decisions'!$D$8:$D$107,"&lt;&gt;",'Decisions'!$N$8:$N$107,"&lt;&gt;Cancelled")</x:f>
        <x:v>1</x:v>
      </x:c>
      <x:c r="E46" s="3"/>
      <x:c r="F46" s="3"/>
      <x:c r="G46" s="3"/>
    </x:row>
    <x:row r="47" ht="23" customHeight="1">
      <x:c r="A47" s="17" t="n">
        <x:f>DATE($B$5,3,1)</x:f>
        <x:v>46447</x:v>
      </x:c>
      <x:c r="B47" s="3" t="n">
        <x:f>COUNTIFS('Decisions'!$G$8:$G$107,"&gt;="&amp;A47,'Decisions'!$G$8:$G$107,"&lt;"&amp;EDATE(A47,1),'Decisions'!$D$8:$D$107,"&lt;&gt;",'Decisions'!$N$8:$N$107,"&lt;&gt;Cancelled")</x:f>
        <x:v>0</x:v>
      </x:c>
      <x:c r="C47" s="3" t="n">
        <x:f>COUNTIFS('Decisions'!$K$8:$K$107,"&gt;="&amp;A47,'Decisions'!$K$8:$K$107,"&lt;"&amp;EDATE(A47,1),'Decisions'!$D$8:$D$107,"&lt;&gt;",'Decisions'!$N$8:$N$107,"&lt;&gt;Cancelled")</x:f>
        <x:v>0</x:v>
      </x:c>
      <x:c r="D47" s="3" t="n">
        <x:f>COUNTIFS('Decisions'!$L$8:$L$107,"&gt;="&amp;A47,'Decisions'!$L$8:$L$107,"&lt;"&amp;EDATE(A47,1),'Decisions'!$D$8:$D$107,"&lt;&gt;",'Decisions'!$N$8:$N$107,"&lt;&gt;Cancelled")</x:f>
        <x:v>0</x:v>
      </x:c>
      <x:c r="E47" s="3"/>
      <x:c r="F47" s="3"/>
      <x:c r="G47" s="3"/>
    </x:row>
    <x:row r="48" ht="23" customHeight="1">
      <x:c r="A48" s="17" t="n">
        <x:f>DATE($B$5,4,1)</x:f>
        <x:v>46478</x:v>
      </x:c>
      <x:c r="B48" s="3" t="n">
        <x:f>COUNTIFS('Decisions'!$G$8:$G$107,"&gt;="&amp;A48,'Decisions'!$G$8:$G$107,"&lt;"&amp;EDATE(A48,1),'Decisions'!$D$8:$D$107,"&lt;&gt;",'Decisions'!$N$8:$N$107,"&lt;&gt;Cancelled")</x:f>
        <x:v>0</x:v>
      </x:c>
      <x:c r="C48" s="3" t="n">
        <x:f>COUNTIFS('Decisions'!$K$8:$K$107,"&gt;="&amp;A48,'Decisions'!$K$8:$K$107,"&lt;"&amp;EDATE(A48,1),'Decisions'!$D$8:$D$107,"&lt;&gt;",'Decisions'!$N$8:$N$107,"&lt;&gt;Cancelled")</x:f>
        <x:v>0</x:v>
      </x:c>
      <x:c r="D48" s="3" t="n">
        <x:f>COUNTIFS('Decisions'!$L$8:$L$107,"&gt;="&amp;A48,'Decisions'!$L$8:$L$107,"&lt;"&amp;EDATE(A48,1),'Decisions'!$D$8:$D$107,"&lt;&gt;",'Decisions'!$N$8:$N$107,"&lt;&gt;Cancelled")</x:f>
        <x:v>0</x:v>
      </x:c>
      <x:c r="E48" s="3"/>
      <x:c r="F48" s="3"/>
      <x:c r="G48" s="3"/>
    </x:row>
    <x:row r="49" ht="23" customHeight="1">
      <x:c r="A49" s="17" t="n">
        <x:f>DATE($B$5,5,1)</x:f>
        <x:v>46508</x:v>
      </x:c>
      <x:c r="B49" s="3" t="n">
        <x:f>COUNTIFS('Decisions'!$G$8:$G$107,"&gt;="&amp;A49,'Decisions'!$G$8:$G$107,"&lt;"&amp;EDATE(A49,1),'Decisions'!$D$8:$D$107,"&lt;&gt;",'Decisions'!$N$8:$N$107,"&lt;&gt;Cancelled")</x:f>
        <x:v>0</x:v>
      </x:c>
      <x:c r="C49" s="3" t="n">
        <x:f>COUNTIFS('Decisions'!$K$8:$K$107,"&gt;="&amp;A49,'Decisions'!$K$8:$K$107,"&lt;"&amp;EDATE(A49,1),'Decisions'!$D$8:$D$107,"&lt;&gt;",'Decisions'!$N$8:$N$107,"&lt;&gt;Cancelled")</x:f>
        <x:v>0</x:v>
      </x:c>
      <x:c r="D49" s="3" t="n">
        <x:f>COUNTIFS('Decisions'!$L$8:$L$107,"&gt;="&amp;A49,'Decisions'!$L$8:$L$107,"&lt;"&amp;EDATE(A49,1),'Decisions'!$D$8:$D$107,"&lt;&gt;",'Decisions'!$N$8:$N$107,"&lt;&gt;Cancelled")</x:f>
        <x:v>0</x:v>
      </x:c>
      <x:c r="E49" s="3"/>
      <x:c r="F49" s="3"/>
      <x:c r="G49" s="3"/>
    </x:row>
    <x:row r="50" ht="23" customHeight="1">
      <x:c r="A50" s="17" t="n">
        <x:f>DATE($B$5,6,1)</x:f>
        <x:v>46539</x:v>
      </x:c>
      <x:c r="B50" s="3" t="n">
        <x:f>COUNTIFS('Decisions'!$G$8:$G$107,"&gt;="&amp;A50,'Decisions'!$G$8:$G$107,"&lt;"&amp;EDATE(A50,1),'Decisions'!$D$8:$D$107,"&lt;&gt;",'Decisions'!$N$8:$N$107,"&lt;&gt;Cancelled")</x:f>
        <x:v>0</x:v>
      </x:c>
      <x:c r="C50" s="3" t="n">
        <x:f>COUNTIFS('Decisions'!$K$8:$K$107,"&gt;="&amp;A50,'Decisions'!$K$8:$K$107,"&lt;"&amp;EDATE(A50,1),'Decisions'!$D$8:$D$107,"&lt;&gt;",'Decisions'!$N$8:$N$107,"&lt;&gt;Cancelled")</x:f>
        <x:v>0</x:v>
      </x:c>
      <x:c r="D50" s="3" t="n">
        <x:f>COUNTIFS('Decisions'!$L$8:$L$107,"&gt;="&amp;A50,'Decisions'!$L$8:$L$107,"&lt;"&amp;EDATE(A50,1),'Decisions'!$D$8:$D$107,"&lt;&gt;",'Decisions'!$N$8:$N$107,"&lt;&gt;Cancelled")</x:f>
        <x:v>0</x:v>
      </x:c>
      <x:c r="E50" s="3"/>
      <x:c r="F50" s="3"/>
      <x:c r="G50" s="3"/>
    </x:row>
    <x:row r="51" ht="23" customHeight="1">
      <x:c r="A51" s="17" t="n">
        <x:f>DATE($B$5,7,1)</x:f>
        <x:v>46569</x:v>
      </x:c>
      <x:c r="B51" s="3" t="n">
        <x:f>COUNTIFS('Decisions'!$G$8:$G$107,"&gt;="&amp;A51,'Decisions'!$G$8:$G$107,"&lt;"&amp;EDATE(A51,1),'Decisions'!$D$8:$D$107,"&lt;&gt;",'Decisions'!$N$8:$N$107,"&lt;&gt;Cancelled")</x:f>
        <x:v>0</x:v>
      </x:c>
      <x:c r="C51" s="3" t="n">
        <x:f>COUNTIFS('Decisions'!$K$8:$K$107,"&gt;="&amp;A51,'Decisions'!$K$8:$K$107,"&lt;"&amp;EDATE(A51,1),'Decisions'!$D$8:$D$107,"&lt;&gt;",'Decisions'!$N$8:$N$107,"&lt;&gt;Cancelled")</x:f>
        <x:v>0</x:v>
      </x:c>
      <x:c r="D51" s="3" t="n">
        <x:f>COUNTIFS('Decisions'!$L$8:$L$107,"&gt;="&amp;A51,'Decisions'!$L$8:$L$107,"&lt;"&amp;EDATE(A51,1),'Decisions'!$D$8:$D$107,"&lt;&gt;",'Decisions'!$N$8:$N$107,"&lt;&gt;Cancelled")</x:f>
        <x:v>0</x:v>
      </x:c>
      <x:c r="E51" s="3"/>
      <x:c r="F51" s="3"/>
      <x:c r="G51" s="3"/>
    </x:row>
    <x:row r="52" ht="23" customHeight="1">
      <x:c r="A52" s="17" t="n">
        <x:f>DATE($B$5,8,1)</x:f>
        <x:v>46600</x:v>
      </x:c>
      <x:c r="B52" s="3" t="n">
        <x:f>COUNTIFS('Decisions'!$G$8:$G$107,"&gt;="&amp;A52,'Decisions'!$G$8:$G$107,"&lt;"&amp;EDATE(A52,1),'Decisions'!$D$8:$D$107,"&lt;&gt;",'Decisions'!$N$8:$N$107,"&lt;&gt;Cancelled")</x:f>
        <x:v>0</x:v>
      </x:c>
      <x:c r="C52" s="3" t="n">
        <x:f>COUNTIFS('Decisions'!$K$8:$K$107,"&gt;="&amp;A52,'Decisions'!$K$8:$K$107,"&lt;"&amp;EDATE(A52,1),'Decisions'!$D$8:$D$107,"&lt;&gt;",'Decisions'!$N$8:$N$107,"&lt;&gt;Cancelled")</x:f>
        <x:v>0</x:v>
      </x:c>
      <x:c r="D52" s="3" t="n">
        <x:f>COUNTIFS('Decisions'!$L$8:$L$107,"&gt;="&amp;A52,'Decisions'!$L$8:$L$107,"&lt;"&amp;EDATE(A52,1),'Decisions'!$D$8:$D$107,"&lt;&gt;",'Decisions'!$N$8:$N$107,"&lt;&gt;Cancelled")</x:f>
        <x:v>0</x:v>
      </x:c>
      <x:c r="E52" s="3"/>
      <x:c r="F52" s="3"/>
      <x:c r="G52" s="3"/>
    </x:row>
    <x:row r="53" ht="23" customHeight="1">
      <x:c r="A53" s="17" t="n">
        <x:f>DATE($B$5,9,1)</x:f>
        <x:v>46631</x:v>
      </x:c>
      <x:c r="B53" s="3" t="n">
        <x:f>COUNTIFS('Decisions'!$G$8:$G$107,"&gt;="&amp;A53,'Decisions'!$G$8:$G$107,"&lt;"&amp;EDATE(A53,1),'Decisions'!$D$8:$D$107,"&lt;&gt;",'Decisions'!$N$8:$N$107,"&lt;&gt;Cancelled")</x:f>
        <x:v>0</x:v>
      </x:c>
      <x:c r="C53" s="3" t="n">
        <x:f>COUNTIFS('Decisions'!$K$8:$K$107,"&gt;="&amp;A53,'Decisions'!$K$8:$K$107,"&lt;"&amp;EDATE(A53,1),'Decisions'!$D$8:$D$107,"&lt;&gt;",'Decisions'!$N$8:$N$107,"&lt;&gt;Cancelled")</x:f>
        <x:v>0</x:v>
      </x:c>
      <x:c r="D53" s="3" t="n">
        <x:f>COUNTIFS('Decisions'!$L$8:$L$107,"&gt;="&amp;A53,'Decisions'!$L$8:$L$107,"&lt;"&amp;EDATE(A53,1),'Decisions'!$D$8:$D$107,"&lt;&gt;",'Decisions'!$N$8:$N$107,"&lt;&gt;Cancelled")</x:f>
        <x:v>0</x:v>
      </x:c>
      <x:c r="E53" s="3"/>
      <x:c r="F53" s="3"/>
      <x:c r="G53" s="3"/>
    </x:row>
    <x:row r="54" ht="23" customHeight="1">
      <x:c r="A54" s="17" t="n">
        <x:f>DATE($B$5,10,1)</x:f>
        <x:v>46661</x:v>
      </x:c>
      <x:c r="B54" s="3" t="n">
        <x:f>COUNTIFS('Decisions'!$G$8:$G$107,"&gt;="&amp;A54,'Decisions'!$G$8:$G$107,"&lt;"&amp;EDATE(A54,1),'Decisions'!$D$8:$D$107,"&lt;&gt;",'Decisions'!$N$8:$N$107,"&lt;&gt;Cancelled")</x:f>
        <x:v>0</x:v>
      </x:c>
      <x:c r="C54" s="3" t="n">
        <x:f>COUNTIFS('Decisions'!$K$8:$K$107,"&gt;="&amp;A54,'Decisions'!$K$8:$K$107,"&lt;"&amp;EDATE(A54,1),'Decisions'!$D$8:$D$107,"&lt;&gt;",'Decisions'!$N$8:$N$107,"&lt;&gt;Cancelled")</x:f>
        <x:v>0</x:v>
      </x:c>
      <x:c r="D54" s="3" t="n">
        <x:f>COUNTIFS('Decisions'!$L$8:$L$107,"&gt;="&amp;A54,'Decisions'!$L$8:$L$107,"&lt;"&amp;EDATE(A54,1),'Decisions'!$D$8:$D$107,"&lt;&gt;",'Decisions'!$N$8:$N$107,"&lt;&gt;Cancelled")</x:f>
        <x:v>0</x:v>
      </x:c>
      <x:c r="E54" s="3"/>
      <x:c r="F54" s="3"/>
      <x:c r="G54" s="3"/>
    </x:row>
    <x:row r="55" ht="23" customHeight="1">
      <x:c r="A55" s="17" t="n">
        <x:f>DATE($B$5,11,1)</x:f>
        <x:v>46692</x:v>
      </x:c>
      <x:c r="B55" s="3" t="n">
        <x:f>COUNTIFS('Decisions'!$G$8:$G$107,"&gt;="&amp;A55,'Decisions'!$G$8:$G$107,"&lt;"&amp;EDATE(A55,1),'Decisions'!$D$8:$D$107,"&lt;&gt;",'Decisions'!$N$8:$N$107,"&lt;&gt;Cancelled")</x:f>
        <x:v>0</x:v>
      </x:c>
      <x:c r="C55" s="3" t="n">
        <x:f>COUNTIFS('Decisions'!$K$8:$K$107,"&gt;="&amp;A55,'Decisions'!$K$8:$K$107,"&lt;"&amp;EDATE(A55,1),'Decisions'!$D$8:$D$107,"&lt;&gt;",'Decisions'!$N$8:$N$107,"&lt;&gt;Cancelled")</x:f>
        <x:v>0</x:v>
      </x:c>
      <x:c r="D55" s="3" t="n">
        <x:f>COUNTIFS('Decisions'!$L$8:$L$107,"&gt;="&amp;A55,'Decisions'!$L$8:$L$107,"&lt;"&amp;EDATE(A55,1),'Decisions'!$D$8:$D$107,"&lt;&gt;",'Decisions'!$N$8:$N$107,"&lt;&gt;Cancelled")</x:f>
        <x:v>0</x:v>
      </x:c>
      <x:c r="E55" s="3"/>
      <x:c r="F55" s="3"/>
      <x:c r="G55" s="3"/>
    </x:row>
    <x:row r="56" ht="23" customHeight="1">
      <x:c r="A56" s="17" t="n">
        <x:f>DATE($B$5,12,1)</x:f>
        <x:v>46722</x:v>
      </x:c>
      <x:c r="B56" s="3" t="n">
        <x:f>COUNTIFS('Decisions'!$G$8:$G$107,"&gt;="&amp;A56,'Decisions'!$G$8:$G$107,"&lt;"&amp;EDATE(A56,1),'Decisions'!$D$8:$D$107,"&lt;&gt;",'Decisions'!$N$8:$N$107,"&lt;&gt;Cancelled")</x:f>
        <x:v>0</x:v>
      </x:c>
      <x:c r="C56" s="3" t="n">
        <x:f>COUNTIFS('Decisions'!$K$8:$K$107,"&gt;="&amp;A56,'Decisions'!$K$8:$K$107,"&lt;"&amp;EDATE(A56,1),'Decisions'!$D$8:$D$107,"&lt;&gt;",'Decisions'!$N$8:$N$107,"&lt;&gt;Cancelled")</x:f>
        <x:v>0</x:v>
      </x:c>
      <x:c r="D56" s="3" t="n">
        <x:f>COUNTIFS('Decisions'!$L$8:$L$107,"&gt;="&amp;A56,'Decisions'!$L$8:$L$107,"&lt;"&amp;EDATE(A56,1),'Decisions'!$D$8:$D$107,"&lt;&gt;",'Decisions'!$N$8:$N$107,"&lt;&gt;Cancelled")</x:f>
        <x:v>0</x:v>
      </x:c>
      <x:c r="E56" s="3"/>
      <x:c r="F56" s="3"/>
      <x:c r="G56" s="3"/>
    </x:row>
  </x:sheetData>
  <x:conditionalFormatting sqref="A11:A14">
    <x:cfRule type="expression" dxfId="0" priority="1">
      <x:formula>MONTH(A$11)&lt;&gt;$D$5</x:formula>
    </x:cfRule>
  </x:conditionalFormatting>
  <x:conditionalFormatting sqref="A13:A13">
    <x:cfRule type="expression" dxfId="1" priority="2">
      <x:formula>A13&lt;&gt;"Papers due: 0"</x:formula>
    </x:cfRule>
  </x:conditionalFormatting>
  <x:conditionalFormatting sqref="A12:A12">
    <x:cfRule type="expression" dxfId="2" priority="3">
      <x:formula>A12&lt;&gt;"Decisions: 0"</x:formula>
    </x:cfRule>
  </x:conditionalFormatting>
  <x:conditionalFormatting sqref="B11:B14">
    <x:cfRule type="expression" dxfId="3" priority="4">
      <x:formula>MONTH(B$11)&lt;&gt;$D$5</x:formula>
    </x:cfRule>
  </x:conditionalFormatting>
  <x:conditionalFormatting sqref="B13:B13">
    <x:cfRule type="expression" dxfId="4" priority="5">
      <x:formula>B13&lt;&gt;"Papers due: 0"</x:formula>
    </x:cfRule>
  </x:conditionalFormatting>
  <x:conditionalFormatting sqref="B12:B12">
    <x:cfRule type="expression" dxfId="5" priority="6">
      <x:formula>B12&lt;&gt;"Decisions: 0"</x:formula>
    </x:cfRule>
  </x:conditionalFormatting>
  <x:conditionalFormatting sqref="C11:C14">
    <x:cfRule type="expression" dxfId="6" priority="7">
      <x:formula>MONTH(C$11)&lt;&gt;$D$5</x:formula>
    </x:cfRule>
  </x:conditionalFormatting>
  <x:conditionalFormatting sqref="C13:C13">
    <x:cfRule type="expression" dxfId="7" priority="8">
      <x:formula>C13&lt;&gt;"Papers due: 0"</x:formula>
    </x:cfRule>
  </x:conditionalFormatting>
  <x:conditionalFormatting sqref="C12:C12">
    <x:cfRule type="expression" dxfId="8" priority="9">
      <x:formula>C12&lt;&gt;"Decisions: 0"</x:formula>
    </x:cfRule>
  </x:conditionalFormatting>
  <x:conditionalFormatting sqref="D11:D14">
    <x:cfRule type="expression" dxfId="9" priority="10">
      <x:formula>MONTH(D$11)&lt;&gt;$D$5</x:formula>
    </x:cfRule>
  </x:conditionalFormatting>
  <x:conditionalFormatting sqref="D13:D13">
    <x:cfRule type="expression" dxfId="10" priority="11">
      <x:formula>D13&lt;&gt;"Papers due: 0"</x:formula>
    </x:cfRule>
  </x:conditionalFormatting>
  <x:conditionalFormatting sqref="D12:D12">
    <x:cfRule type="expression" dxfId="11" priority="12">
      <x:formula>D12&lt;&gt;"Decisions: 0"</x:formula>
    </x:cfRule>
  </x:conditionalFormatting>
  <x:conditionalFormatting sqref="E11:E14">
    <x:cfRule type="expression" dxfId="12" priority="13">
      <x:formula>MONTH(E$11)&lt;&gt;$D$5</x:formula>
    </x:cfRule>
  </x:conditionalFormatting>
  <x:conditionalFormatting sqref="E13:E13">
    <x:cfRule type="expression" dxfId="13" priority="14">
      <x:formula>E13&lt;&gt;"Papers due: 0"</x:formula>
    </x:cfRule>
  </x:conditionalFormatting>
  <x:conditionalFormatting sqref="E12:E12">
    <x:cfRule type="expression" dxfId="14" priority="15">
      <x:formula>E12&lt;&gt;"Decisions: 0"</x:formula>
    </x:cfRule>
  </x:conditionalFormatting>
  <x:conditionalFormatting sqref="F11:F14">
    <x:cfRule type="expression" dxfId="15" priority="16">
      <x:formula>MONTH(F$11)&lt;&gt;$D$5</x:formula>
    </x:cfRule>
  </x:conditionalFormatting>
  <x:conditionalFormatting sqref="F13:F13">
    <x:cfRule type="expression" dxfId="16" priority="17">
      <x:formula>F13&lt;&gt;"Papers due: 0"</x:formula>
    </x:cfRule>
  </x:conditionalFormatting>
  <x:conditionalFormatting sqref="F12:F12">
    <x:cfRule type="expression" dxfId="17" priority="18">
      <x:formula>F12&lt;&gt;"Decisions: 0"</x:formula>
    </x:cfRule>
  </x:conditionalFormatting>
  <x:conditionalFormatting sqref="G11:G14">
    <x:cfRule type="expression" dxfId="18" priority="19">
      <x:formula>MONTH(G$11)&lt;&gt;$D$5</x:formula>
    </x:cfRule>
  </x:conditionalFormatting>
  <x:conditionalFormatting sqref="G13:G13">
    <x:cfRule type="expression" dxfId="19" priority="20">
      <x:formula>G13&lt;&gt;"Papers due: 0"</x:formula>
    </x:cfRule>
  </x:conditionalFormatting>
  <x:conditionalFormatting sqref="G12:G12">
    <x:cfRule type="expression" dxfId="20" priority="21">
      <x:formula>G12&lt;&gt;"Decisions: 0"</x:formula>
    </x:cfRule>
  </x:conditionalFormatting>
  <x:conditionalFormatting sqref="A16:A19">
    <x:cfRule type="expression" dxfId="21" priority="22">
      <x:formula>MONTH(A$16)&lt;&gt;$D$5</x:formula>
    </x:cfRule>
  </x:conditionalFormatting>
  <x:conditionalFormatting sqref="A18:A18">
    <x:cfRule type="expression" dxfId="22" priority="23">
      <x:formula>A18&lt;&gt;"Papers due: 0"</x:formula>
    </x:cfRule>
  </x:conditionalFormatting>
  <x:conditionalFormatting sqref="A17:A17">
    <x:cfRule type="expression" dxfId="23" priority="24">
      <x:formula>A17&lt;&gt;"Decisions: 0"</x:formula>
    </x:cfRule>
  </x:conditionalFormatting>
  <x:conditionalFormatting sqref="B16:B19">
    <x:cfRule type="expression" dxfId="24" priority="25">
      <x:formula>MONTH(B$16)&lt;&gt;$D$5</x:formula>
    </x:cfRule>
  </x:conditionalFormatting>
  <x:conditionalFormatting sqref="B18:B18">
    <x:cfRule type="expression" dxfId="25" priority="26">
      <x:formula>B18&lt;&gt;"Papers due: 0"</x:formula>
    </x:cfRule>
  </x:conditionalFormatting>
  <x:conditionalFormatting sqref="B17:B17">
    <x:cfRule type="expression" dxfId="26" priority="27">
      <x:formula>B17&lt;&gt;"Decisions: 0"</x:formula>
    </x:cfRule>
  </x:conditionalFormatting>
  <x:conditionalFormatting sqref="C16:C19">
    <x:cfRule type="expression" dxfId="27" priority="28">
      <x:formula>MONTH(C$16)&lt;&gt;$D$5</x:formula>
    </x:cfRule>
  </x:conditionalFormatting>
  <x:conditionalFormatting sqref="C18:C18">
    <x:cfRule type="expression" dxfId="28" priority="29">
      <x:formula>C18&lt;&gt;"Papers due: 0"</x:formula>
    </x:cfRule>
  </x:conditionalFormatting>
  <x:conditionalFormatting sqref="C17:C17">
    <x:cfRule type="expression" dxfId="29" priority="30">
      <x:formula>C17&lt;&gt;"Decisions: 0"</x:formula>
    </x:cfRule>
  </x:conditionalFormatting>
  <x:conditionalFormatting sqref="D16:D19">
    <x:cfRule type="expression" dxfId="30" priority="31">
      <x:formula>MONTH(D$16)&lt;&gt;$D$5</x:formula>
    </x:cfRule>
  </x:conditionalFormatting>
  <x:conditionalFormatting sqref="D18:D18">
    <x:cfRule type="expression" dxfId="31" priority="32">
      <x:formula>D18&lt;&gt;"Papers due: 0"</x:formula>
    </x:cfRule>
  </x:conditionalFormatting>
  <x:conditionalFormatting sqref="D17:D17">
    <x:cfRule type="expression" dxfId="32" priority="33">
      <x:formula>D17&lt;&gt;"Decisions: 0"</x:formula>
    </x:cfRule>
  </x:conditionalFormatting>
  <x:conditionalFormatting sqref="E16:E19">
    <x:cfRule type="expression" dxfId="33" priority="34">
      <x:formula>MONTH(E$16)&lt;&gt;$D$5</x:formula>
    </x:cfRule>
  </x:conditionalFormatting>
  <x:conditionalFormatting sqref="E18:E18">
    <x:cfRule type="expression" dxfId="34" priority="35">
      <x:formula>E18&lt;&gt;"Papers due: 0"</x:formula>
    </x:cfRule>
  </x:conditionalFormatting>
  <x:conditionalFormatting sqref="E17:E17">
    <x:cfRule type="expression" dxfId="35" priority="36">
      <x:formula>E17&lt;&gt;"Decisions: 0"</x:formula>
    </x:cfRule>
  </x:conditionalFormatting>
  <x:conditionalFormatting sqref="F16:F19">
    <x:cfRule type="expression" dxfId="36" priority="37">
      <x:formula>MONTH(F$16)&lt;&gt;$D$5</x:formula>
    </x:cfRule>
  </x:conditionalFormatting>
  <x:conditionalFormatting sqref="F18:F18">
    <x:cfRule type="expression" dxfId="37" priority="38">
      <x:formula>F18&lt;&gt;"Papers due: 0"</x:formula>
    </x:cfRule>
  </x:conditionalFormatting>
  <x:conditionalFormatting sqref="F17:F17">
    <x:cfRule type="expression" dxfId="38" priority="39">
      <x:formula>F17&lt;&gt;"Decisions: 0"</x:formula>
    </x:cfRule>
  </x:conditionalFormatting>
  <x:conditionalFormatting sqref="G16:G19">
    <x:cfRule type="expression" dxfId="39" priority="40">
      <x:formula>MONTH(G$16)&lt;&gt;$D$5</x:formula>
    </x:cfRule>
  </x:conditionalFormatting>
  <x:conditionalFormatting sqref="G18:G18">
    <x:cfRule type="expression" dxfId="40" priority="41">
      <x:formula>G18&lt;&gt;"Papers due: 0"</x:formula>
    </x:cfRule>
  </x:conditionalFormatting>
  <x:conditionalFormatting sqref="G17:G17">
    <x:cfRule type="expression" dxfId="41" priority="42">
      <x:formula>G17&lt;&gt;"Decisions: 0"</x:formula>
    </x:cfRule>
  </x:conditionalFormatting>
  <x:conditionalFormatting sqref="A21:A24">
    <x:cfRule type="expression" dxfId="42" priority="43">
      <x:formula>MONTH(A$21)&lt;&gt;$D$5</x:formula>
    </x:cfRule>
  </x:conditionalFormatting>
  <x:conditionalFormatting sqref="A23:A23">
    <x:cfRule type="expression" dxfId="43" priority="44">
      <x:formula>A23&lt;&gt;"Papers due: 0"</x:formula>
    </x:cfRule>
  </x:conditionalFormatting>
  <x:conditionalFormatting sqref="A22:A22">
    <x:cfRule type="expression" dxfId="44" priority="45">
      <x:formula>A22&lt;&gt;"Decisions: 0"</x:formula>
    </x:cfRule>
  </x:conditionalFormatting>
  <x:conditionalFormatting sqref="B21:B24">
    <x:cfRule type="expression" dxfId="45" priority="46">
      <x:formula>MONTH(B$21)&lt;&gt;$D$5</x:formula>
    </x:cfRule>
  </x:conditionalFormatting>
  <x:conditionalFormatting sqref="B23:B23">
    <x:cfRule type="expression" dxfId="46" priority="47">
      <x:formula>B23&lt;&gt;"Papers due: 0"</x:formula>
    </x:cfRule>
  </x:conditionalFormatting>
  <x:conditionalFormatting sqref="B22:B22">
    <x:cfRule type="expression" dxfId="47" priority="48">
      <x:formula>B22&lt;&gt;"Decisions: 0"</x:formula>
    </x:cfRule>
  </x:conditionalFormatting>
  <x:conditionalFormatting sqref="C21:C24">
    <x:cfRule type="expression" dxfId="48" priority="49">
      <x:formula>MONTH(C$21)&lt;&gt;$D$5</x:formula>
    </x:cfRule>
  </x:conditionalFormatting>
  <x:conditionalFormatting sqref="C23:C23">
    <x:cfRule type="expression" dxfId="49" priority="50">
      <x:formula>C23&lt;&gt;"Papers due: 0"</x:formula>
    </x:cfRule>
  </x:conditionalFormatting>
  <x:conditionalFormatting sqref="C22:C22">
    <x:cfRule type="expression" dxfId="50" priority="51">
      <x:formula>C22&lt;&gt;"Decisions: 0"</x:formula>
    </x:cfRule>
  </x:conditionalFormatting>
  <x:conditionalFormatting sqref="D21:D24">
    <x:cfRule type="expression" dxfId="51" priority="52">
      <x:formula>MONTH(D$21)&lt;&gt;$D$5</x:formula>
    </x:cfRule>
  </x:conditionalFormatting>
  <x:conditionalFormatting sqref="D23:D23">
    <x:cfRule type="expression" dxfId="52" priority="53">
      <x:formula>D23&lt;&gt;"Papers due: 0"</x:formula>
    </x:cfRule>
  </x:conditionalFormatting>
  <x:conditionalFormatting sqref="D22:D22">
    <x:cfRule type="expression" dxfId="53" priority="54">
      <x:formula>D22&lt;&gt;"Decisions: 0"</x:formula>
    </x:cfRule>
  </x:conditionalFormatting>
  <x:conditionalFormatting sqref="E21:E24">
    <x:cfRule type="expression" dxfId="54" priority="55">
      <x:formula>MONTH(E$21)&lt;&gt;$D$5</x:formula>
    </x:cfRule>
  </x:conditionalFormatting>
  <x:conditionalFormatting sqref="E23:E23">
    <x:cfRule type="expression" dxfId="55" priority="56">
      <x:formula>E23&lt;&gt;"Papers due: 0"</x:formula>
    </x:cfRule>
  </x:conditionalFormatting>
  <x:conditionalFormatting sqref="E22:E22">
    <x:cfRule type="expression" dxfId="56" priority="57">
      <x:formula>E22&lt;&gt;"Decisions: 0"</x:formula>
    </x:cfRule>
  </x:conditionalFormatting>
  <x:conditionalFormatting sqref="F21:F24">
    <x:cfRule type="expression" dxfId="57" priority="58">
      <x:formula>MONTH(F$21)&lt;&gt;$D$5</x:formula>
    </x:cfRule>
  </x:conditionalFormatting>
  <x:conditionalFormatting sqref="F23:F23">
    <x:cfRule type="expression" dxfId="58" priority="59">
      <x:formula>F23&lt;&gt;"Papers due: 0"</x:formula>
    </x:cfRule>
  </x:conditionalFormatting>
  <x:conditionalFormatting sqref="F22:F22">
    <x:cfRule type="expression" dxfId="59" priority="60">
      <x:formula>F22&lt;&gt;"Decisions: 0"</x:formula>
    </x:cfRule>
  </x:conditionalFormatting>
  <x:conditionalFormatting sqref="G21:G24">
    <x:cfRule type="expression" dxfId="60" priority="61">
      <x:formula>MONTH(G$21)&lt;&gt;$D$5</x:formula>
    </x:cfRule>
  </x:conditionalFormatting>
  <x:conditionalFormatting sqref="G23:G23">
    <x:cfRule type="expression" dxfId="61" priority="62">
      <x:formula>G23&lt;&gt;"Papers due: 0"</x:formula>
    </x:cfRule>
  </x:conditionalFormatting>
  <x:conditionalFormatting sqref="G22:G22">
    <x:cfRule type="expression" dxfId="62" priority="63">
      <x:formula>G22&lt;&gt;"Decisions: 0"</x:formula>
    </x:cfRule>
  </x:conditionalFormatting>
  <x:conditionalFormatting sqref="A26:A29">
    <x:cfRule type="expression" dxfId="63" priority="64">
      <x:formula>MONTH(A$26)&lt;&gt;$D$5</x:formula>
    </x:cfRule>
  </x:conditionalFormatting>
  <x:conditionalFormatting sqref="A28:A28">
    <x:cfRule type="expression" dxfId="64" priority="65">
      <x:formula>A28&lt;&gt;"Papers due: 0"</x:formula>
    </x:cfRule>
  </x:conditionalFormatting>
  <x:conditionalFormatting sqref="A27:A27">
    <x:cfRule type="expression" dxfId="65" priority="66">
      <x:formula>A27&lt;&gt;"Decisions: 0"</x:formula>
    </x:cfRule>
  </x:conditionalFormatting>
  <x:conditionalFormatting sqref="B26:B29">
    <x:cfRule type="expression" dxfId="66" priority="67">
      <x:formula>MONTH(B$26)&lt;&gt;$D$5</x:formula>
    </x:cfRule>
  </x:conditionalFormatting>
  <x:conditionalFormatting sqref="B28:B28">
    <x:cfRule type="expression" dxfId="67" priority="68">
      <x:formula>B28&lt;&gt;"Papers due: 0"</x:formula>
    </x:cfRule>
  </x:conditionalFormatting>
  <x:conditionalFormatting sqref="B27:B27">
    <x:cfRule type="expression" dxfId="68" priority="69">
      <x:formula>B27&lt;&gt;"Decisions: 0"</x:formula>
    </x:cfRule>
  </x:conditionalFormatting>
  <x:conditionalFormatting sqref="C26:C29">
    <x:cfRule type="expression" dxfId="69" priority="70">
      <x:formula>MONTH(C$26)&lt;&gt;$D$5</x:formula>
    </x:cfRule>
  </x:conditionalFormatting>
  <x:conditionalFormatting sqref="C28:C28">
    <x:cfRule type="expression" dxfId="70" priority="71">
      <x:formula>C28&lt;&gt;"Papers due: 0"</x:formula>
    </x:cfRule>
  </x:conditionalFormatting>
  <x:conditionalFormatting sqref="C27:C27">
    <x:cfRule type="expression" dxfId="71" priority="72">
      <x:formula>C27&lt;&gt;"Decisions: 0"</x:formula>
    </x:cfRule>
  </x:conditionalFormatting>
  <x:conditionalFormatting sqref="D26:D29">
    <x:cfRule type="expression" dxfId="72" priority="73">
      <x:formula>MONTH(D$26)&lt;&gt;$D$5</x:formula>
    </x:cfRule>
  </x:conditionalFormatting>
  <x:conditionalFormatting sqref="D28:D28">
    <x:cfRule type="expression" dxfId="73" priority="74">
      <x:formula>D28&lt;&gt;"Papers due: 0"</x:formula>
    </x:cfRule>
  </x:conditionalFormatting>
  <x:conditionalFormatting sqref="D27:D27">
    <x:cfRule type="expression" dxfId="74" priority="75">
      <x:formula>D27&lt;&gt;"Decisions: 0"</x:formula>
    </x:cfRule>
  </x:conditionalFormatting>
  <x:conditionalFormatting sqref="E26:E29">
    <x:cfRule type="expression" dxfId="75" priority="76">
      <x:formula>MONTH(E$26)&lt;&gt;$D$5</x:formula>
    </x:cfRule>
  </x:conditionalFormatting>
  <x:conditionalFormatting sqref="E28:E28">
    <x:cfRule type="expression" dxfId="76" priority="77">
      <x:formula>E28&lt;&gt;"Papers due: 0"</x:formula>
    </x:cfRule>
  </x:conditionalFormatting>
  <x:conditionalFormatting sqref="E27:E27">
    <x:cfRule type="expression" dxfId="77" priority="78">
      <x:formula>E27&lt;&gt;"Decisions: 0"</x:formula>
    </x:cfRule>
  </x:conditionalFormatting>
  <x:conditionalFormatting sqref="F26:F29">
    <x:cfRule type="expression" dxfId="78" priority="79">
      <x:formula>MONTH(F$26)&lt;&gt;$D$5</x:formula>
    </x:cfRule>
  </x:conditionalFormatting>
  <x:conditionalFormatting sqref="F28:F28">
    <x:cfRule type="expression" dxfId="79" priority="80">
      <x:formula>F28&lt;&gt;"Papers due: 0"</x:formula>
    </x:cfRule>
  </x:conditionalFormatting>
  <x:conditionalFormatting sqref="F27:F27">
    <x:cfRule type="expression" dxfId="80" priority="81">
      <x:formula>F27&lt;&gt;"Decisions: 0"</x:formula>
    </x:cfRule>
  </x:conditionalFormatting>
  <x:conditionalFormatting sqref="G26:G29">
    <x:cfRule type="expression" dxfId="81" priority="82">
      <x:formula>MONTH(G$26)&lt;&gt;$D$5</x:formula>
    </x:cfRule>
  </x:conditionalFormatting>
  <x:conditionalFormatting sqref="G28:G28">
    <x:cfRule type="expression" dxfId="82" priority="83">
      <x:formula>G28&lt;&gt;"Papers due: 0"</x:formula>
    </x:cfRule>
  </x:conditionalFormatting>
  <x:conditionalFormatting sqref="G27:G27">
    <x:cfRule type="expression" dxfId="83" priority="84">
      <x:formula>G27&lt;&gt;"Decisions: 0"</x:formula>
    </x:cfRule>
  </x:conditionalFormatting>
  <x:conditionalFormatting sqref="A31:A34">
    <x:cfRule type="expression" dxfId="84" priority="85">
      <x:formula>MONTH(A$31)&lt;&gt;$D$5</x:formula>
    </x:cfRule>
  </x:conditionalFormatting>
  <x:conditionalFormatting sqref="A33:A33">
    <x:cfRule type="expression" dxfId="85" priority="86">
      <x:formula>A33&lt;&gt;"Papers due: 0"</x:formula>
    </x:cfRule>
  </x:conditionalFormatting>
  <x:conditionalFormatting sqref="A32:A32">
    <x:cfRule type="expression" dxfId="86" priority="87">
      <x:formula>A32&lt;&gt;"Decisions: 0"</x:formula>
    </x:cfRule>
  </x:conditionalFormatting>
  <x:conditionalFormatting sqref="B31:B34">
    <x:cfRule type="expression" dxfId="87" priority="88">
      <x:formula>MONTH(B$31)&lt;&gt;$D$5</x:formula>
    </x:cfRule>
  </x:conditionalFormatting>
  <x:conditionalFormatting sqref="B33:B33">
    <x:cfRule type="expression" dxfId="88" priority="89">
      <x:formula>B33&lt;&gt;"Papers due: 0"</x:formula>
    </x:cfRule>
  </x:conditionalFormatting>
  <x:conditionalFormatting sqref="B32:B32">
    <x:cfRule type="expression" dxfId="89" priority="90">
      <x:formula>B32&lt;&gt;"Decisions: 0"</x:formula>
    </x:cfRule>
  </x:conditionalFormatting>
  <x:conditionalFormatting sqref="C31:C34">
    <x:cfRule type="expression" dxfId="90" priority="91">
      <x:formula>MONTH(C$31)&lt;&gt;$D$5</x:formula>
    </x:cfRule>
  </x:conditionalFormatting>
  <x:conditionalFormatting sqref="C33:C33">
    <x:cfRule type="expression" dxfId="91" priority="92">
      <x:formula>C33&lt;&gt;"Papers due: 0"</x:formula>
    </x:cfRule>
  </x:conditionalFormatting>
  <x:conditionalFormatting sqref="C32:C32">
    <x:cfRule type="expression" dxfId="92" priority="93">
      <x:formula>C32&lt;&gt;"Decisions: 0"</x:formula>
    </x:cfRule>
  </x:conditionalFormatting>
  <x:conditionalFormatting sqref="D31:D34">
    <x:cfRule type="expression" dxfId="93" priority="94">
      <x:formula>MONTH(D$31)&lt;&gt;$D$5</x:formula>
    </x:cfRule>
  </x:conditionalFormatting>
  <x:conditionalFormatting sqref="D33:D33">
    <x:cfRule type="expression" dxfId="94" priority="95">
      <x:formula>D33&lt;&gt;"Papers due: 0"</x:formula>
    </x:cfRule>
  </x:conditionalFormatting>
  <x:conditionalFormatting sqref="D32:D32">
    <x:cfRule type="expression" dxfId="95" priority="96">
      <x:formula>D32&lt;&gt;"Decisions: 0"</x:formula>
    </x:cfRule>
  </x:conditionalFormatting>
  <x:conditionalFormatting sqref="E31:E34">
    <x:cfRule type="expression" dxfId="96" priority="97">
      <x:formula>MONTH(E$31)&lt;&gt;$D$5</x:formula>
    </x:cfRule>
  </x:conditionalFormatting>
  <x:conditionalFormatting sqref="E33:E33">
    <x:cfRule type="expression" dxfId="97" priority="98">
      <x:formula>E33&lt;&gt;"Papers due: 0"</x:formula>
    </x:cfRule>
  </x:conditionalFormatting>
  <x:conditionalFormatting sqref="E32:E32">
    <x:cfRule type="expression" dxfId="98" priority="99">
      <x:formula>E32&lt;&gt;"Decisions: 0"</x:formula>
    </x:cfRule>
  </x:conditionalFormatting>
  <x:conditionalFormatting sqref="F31:F34">
    <x:cfRule type="expression" dxfId="99" priority="100">
      <x:formula>MONTH(F$31)&lt;&gt;$D$5</x:formula>
    </x:cfRule>
  </x:conditionalFormatting>
  <x:conditionalFormatting sqref="F33:F33">
    <x:cfRule type="expression" dxfId="100" priority="101">
      <x:formula>F33&lt;&gt;"Papers due: 0"</x:formula>
    </x:cfRule>
  </x:conditionalFormatting>
  <x:conditionalFormatting sqref="F32:F32">
    <x:cfRule type="expression" dxfId="101" priority="102">
      <x:formula>F32&lt;&gt;"Decisions: 0"</x:formula>
    </x:cfRule>
  </x:conditionalFormatting>
  <x:conditionalFormatting sqref="G31:G34">
    <x:cfRule type="expression" dxfId="102" priority="103">
      <x:formula>MONTH(G$31)&lt;&gt;$D$5</x:formula>
    </x:cfRule>
  </x:conditionalFormatting>
  <x:conditionalFormatting sqref="G33:G33">
    <x:cfRule type="expression" dxfId="103" priority="104">
      <x:formula>G33&lt;&gt;"Papers due: 0"</x:formula>
    </x:cfRule>
  </x:conditionalFormatting>
  <x:conditionalFormatting sqref="G32:G32">
    <x:cfRule type="expression" dxfId="104" priority="105">
      <x:formula>G32&lt;&gt;"Decisions: 0"</x:formula>
    </x:cfRule>
  </x:conditionalFormatting>
  <x:conditionalFormatting sqref="A36:A39">
    <x:cfRule type="expression" dxfId="105" priority="106">
      <x:formula>MONTH(A$36)&lt;&gt;$D$5</x:formula>
    </x:cfRule>
  </x:conditionalFormatting>
  <x:conditionalFormatting sqref="A38:A38">
    <x:cfRule type="expression" dxfId="106" priority="107">
      <x:formula>A38&lt;&gt;"Papers due: 0"</x:formula>
    </x:cfRule>
  </x:conditionalFormatting>
  <x:conditionalFormatting sqref="A37:A37">
    <x:cfRule type="expression" dxfId="107" priority="108">
      <x:formula>A37&lt;&gt;"Decisions: 0"</x:formula>
    </x:cfRule>
  </x:conditionalFormatting>
  <x:conditionalFormatting sqref="B36:B39">
    <x:cfRule type="expression" dxfId="108" priority="109">
      <x:formula>MONTH(B$36)&lt;&gt;$D$5</x:formula>
    </x:cfRule>
  </x:conditionalFormatting>
  <x:conditionalFormatting sqref="B38:B38">
    <x:cfRule type="expression" dxfId="109" priority="110">
      <x:formula>B38&lt;&gt;"Papers due: 0"</x:formula>
    </x:cfRule>
  </x:conditionalFormatting>
  <x:conditionalFormatting sqref="B37:B37">
    <x:cfRule type="expression" dxfId="110" priority="111">
      <x:formula>B37&lt;&gt;"Decisions: 0"</x:formula>
    </x:cfRule>
  </x:conditionalFormatting>
  <x:conditionalFormatting sqref="C36:C39">
    <x:cfRule type="expression" dxfId="111" priority="112">
      <x:formula>MONTH(C$36)&lt;&gt;$D$5</x:formula>
    </x:cfRule>
  </x:conditionalFormatting>
  <x:conditionalFormatting sqref="C38:C38">
    <x:cfRule type="expression" dxfId="112" priority="113">
      <x:formula>C38&lt;&gt;"Papers due: 0"</x:formula>
    </x:cfRule>
  </x:conditionalFormatting>
  <x:conditionalFormatting sqref="C37:C37">
    <x:cfRule type="expression" dxfId="113" priority="114">
      <x:formula>C37&lt;&gt;"Decisions: 0"</x:formula>
    </x:cfRule>
  </x:conditionalFormatting>
  <x:conditionalFormatting sqref="D36:D39">
    <x:cfRule type="expression" dxfId="114" priority="115">
      <x:formula>MONTH(D$36)&lt;&gt;$D$5</x:formula>
    </x:cfRule>
  </x:conditionalFormatting>
  <x:conditionalFormatting sqref="D38:D38">
    <x:cfRule type="expression" dxfId="115" priority="116">
      <x:formula>D38&lt;&gt;"Papers due: 0"</x:formula>
    </x:cfRule>
  </x:conditionalFormatting>
  <x:conditionalFormatting sqref="D37:D37">
    <x:cfRule type="expression" dxfId="116" priority="117">
      <x:formula>D37&lt;&gt;"Decisions: 0"</x:formula>
    </x:cfRule>
  </x:conditionalFormatting>
  <x:conditionalFormatting sqref="E36:E39">
    <x:cfRule type="expression" dxfId="117" priority="118">
      <x:formula>MONTH(E$36)&lt;&gt;$D$5</x:formula>
    </x:cfRule>
  </x:conditionalFormatting>
  <x:conditionalFormatting sqref="E38:E38">
    <x:cfRule type="expression" dxfId="118" priority="119">
      <x:formula>E38&lt;&gt;"Papers due: 0"</x:formula>
    </x:cfRule>
  </x:conditionalFormatting>
  <x:conditionalFormatting sqref="E37:E37">
    <x:cfRule type="expression" dxfId="119" priority="120">
      <x:formula>E37&lt;&gt;"Decisions: 0"</x:formula>
    </x:cfRule>
  </x:conditionalFormatting>
  <x:conditionalFormatting sqref="F36:F39">
    <x:cfRule type="expression" dxfId="120" priority="121">
      <x:formula>MONTH(F$36)&lt;&gt;$D$5</x:formula>
    </x:cfRule>
  </x:conditionalFormatting>
  <x:conditionalFormatting sqref="F38:F38">
    <x:cfRule type="expression" dxfId="121" priority="122">
      <x:formula>F38&lt;&gt;"Papers due: 0"</x:formula>
    </x:cfRule>
  </x:conditionalFormatting>
  <x:conditionalFormatting sqref="F37:F37">
    <x:cfRule type="expression" dxfId="122" priority="123">
      <x:formula>F37&lt;&gt;"Decisions: 0"</x:formula>
    </x:cfRule>
  </x:conditionalFormatting>
  <x:conditionalFormatting sqref="G36:G39">
    <x:cfRule type="expression" dxfId="123" priority="124">
      <x:formula>MONTH(G$36)&lt;&gt;$D$5</x:formula>
    </x:cfRule>
  </x:conditionalFormatting>
  <x:conditionalFormatting sqref="G38:G38">
    <x:cfRule type="expression" dxfId="124" priority="125">
      <x:formula>G38&lt;&gt;"Papers due: 0"</x:formula>
    </x:cfRule>
  </x:conditionalFormatting>
  <x:conditionalFormatting sqref="G37:G37">
    <x:cfRule type="expression" dxfId="125" priority="126">
      <x:formula>G37&lt;&gt;"Decisions: 0"</x:formula>
    </x:cfRule>
  </x:conditionalFormatting>
  <x:dataValidations count="2">
    <x:dataValidation type="whole" operator="between" sqref="B5">
      <x:formula1>2020</x:formula1>
      <x:formula2>2100</x:formula2>
    </x:dataValidation>
    <x:dataValidation type="whole" operator="between" sqref="D5">
      <x:formula1>1</x:formula1>
      <x:formula2>12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6053"/>
  </x:sheetPr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36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34" hidden="0" customWidth="1"/>
    <x:col min="16" max="16" width="34" hidden="0" customWidth="1"/>
    <x:col min="17" max="17" width="25" hidden="0" customWidth="1"/>
    <x:col min="18" max="18" width="25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 ht="23" customHeight="1">
      <x:c r="A2" s="4" t="str">
        <x:v>Decision and paper register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3" customHeight="1">
      <x:c r="A3" s="3" t="str">
        <x:v>One row per decision or paper. Replace the three example rows. Capacity: 100 items (rows 8–107).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 ht="23" customHeight="1">
      <x:c r="A4" s="3" t="str">
        <x:v>Amber = input. Green-tinted columns = calculated. Lead times are whole working days.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 ht="23" customHeight="1">
      <x:c r="A5" s="3" t="str">
        <x:v>Submission lead counts back from meeting. Review lead counts back from submission. Use 0 for same-day deadlines.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</x:row>
    <x:row r="6" ht="23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 ht="48" customHeight="1">
      <x:c r="A7" s="9" t="str">
        <x:v>ID</x:v>
      </x:c>
      <x:c r="B7" s="9" t="str">
        <x:v>Forum / group</x:v>
      </x:c>
      <x:c r="C7" s="9" t="str">
        <x:v>Type</x:v>
      </x:c>
      <x:c r="D7" s="9" t="str">
        <x:v>Decision / paper</x:v>
      </x:c>
      <x:c r="E7" s="9" t="str">
        <x:v>Decision owner</x:v>
      </x:c>
      <x:c r="F7" s="9" t="str">
        <x:v>Paper owner</x:v>
      </x:c>
      <x:c r="G7" s="9" t="str">
        <x:v>Meeting / approval date</x:v>
      </x:c>
      <x:c r="H7" s="9" t="str">
        <x:v>Decision needed by</x:v>
      </x:c>
      <x:c r="I7" s="9" t="str">
        <x:v>Submission lead (workdays)</x:v>
      </x:c>
      <x:c r="J7" s="9" t="str">
        <x:v>Review lead (workdays)</x:v>
      </x:c>
      <x:c r="K7" s="9" t="str">
        <x:v>Papers due</x:v>
      </x:c>
      <x:c r="L7" s="9" t="str">
        <x:v>Internal review due</x:v>
      </x:c>
      <x:c r="M7" s="9" t="str">
        <x:v>Paper status</x:v>
      </x:c>
      <x:c r="N7" s="9" t="str">
        <x:v>Decision status</x:v>
      </x:c>
      <x:c r="O7" s="9" t="str">
        <x:v>Outcome / next action</x:v>
      </x:c>
      <x:c r="P7" s="9" t="str">
        <x:v>Paper / minutes URL</x:v>
      </x:c>
      <x:c r="Q7" s="9" t="str">
        <x:v>Paper alert</x:v>
      </x:c>
      <x:c r="R7" s="9" t="str">
        <x:v>Decision alert</x:v>
      </x:c>
    </x:row>
    <x:row r="8" ht="44" customHeight="1">
      <x:c r="A8" s="18" t="str">
        <x:v>EX-01</x:v>
      </x:c>
      <x:c r="B8" s="18" t="str">
        <x:v>Steering group</x:v>
      </x:c>
      <x:c r="C8" s="18" t="str">
        <x:v>Steering group</x:v>
      </x:c>
      <x:c r="D8" s="18" t="str">
        <x:v>Approve delivery plan</x:v>
      </x:c>
      <x:c r="E8" s="18" t="str">
        <x:v>Project sponsor</x:v>
      </x:c>
      <x:c r="F8" s="18" t="str">
        <x:v>Project manager</x:v>
      </x:c>
      <x:c r="G8" s="20" t="n">
        <x:v>46408</x:v>
      </x:c>
      <x:c r="H8" s="20" t="n">
        <x:v>46408</x:v>
      </x:c>
      <x:c r="I8" s="18" t="n">
        <x:v>5</x:v>
      </x:c>
      <x:c r="J8" s="18" t="n">
        <x:v>2</x:v>
      </x:c>
      <x:c r="K8" s="21" t="n">
        <x:f>IF(OR(D8="",M8="Not required",COUNT(G8,I8)&lt;2),"",IF(I8=0,G8,WORKDAY(G8,-I8,'Holidays'!$A$7:$A$66)))</x:f>
        <x:v>46401</x:v>
      </x:c>
      <x:c r="L8" s="21" t="n">
        <x:f>IF(COUNT(K8,J8)&lt;2,"",IF(J8=0,K8,WORKDAY(K8,-J8,'Holidays'!$A$7:$A$66)))</x:f>
        <x:v>46399</x:v>
      </x:c>
      <x:c r="M8" s="18" t="str">
        <x:v>Draft</x:v>
      </x:c>
      <x:c r="N8" s="18" t="str">
        <x:v>Pending</x:v>
      </x:c>
      <x:c r="O8" s="18"/>
      <x:c r="P8" s="18"/>
      <x:c r="Q8" s="19" t="str">
        <x:f>IF(D8="","",IF(N8="Cancelled","Cancelled",IF(OR(M8="Submitted",M8="Not required"),M8,IF(OR(K8="",L8="",F8="",M8=""),"Complete paper inputs",IF(K8&lt;'Calendar'!$F$5,"Submission overdue",IF(K8='Calendar'!$F$5,"Submit today",IF(AND(L8&lt;='Calendar'!$F$5,M8&lt;&gt;"Ready"),"Review due","Planned")))))))</x:f>
        <x:v>Planned</x:v>
      </x:c>
      <x:c r="R8" s="19" t="str">
        <x:f>IF(D8="","",IF(OR(N8="Approved",N8="Rejected",N8="Cancelled"),N8,IF(OR(G8="",H8="",E8="",N8=""),"Complete decision inputs",IF(H8&lt;'Calendar'!$F$5,"Decision overdue",IF(G8&gt;H8,"Meeting after need date",IF(N8="Deferred","Reschedule decision",IF(G8&lt;'Calendar'!$F$5,"Record outcome",IF(H8='Calendar'!$F$5,"Decision due today","Planned"))))))))</x:f>
        <x:v>Planned</x:v>
      </x:c>
    </x:row>
    <x:row r="9" ht="44" customHeight="1">
      <x:c r="A9" s="18" t="str">
        <x:v>EX-02</x:v>
      </x:c>
      <x:c r="B9" s="18" t="str">
        <x:v>Project board</x:v>
      </x:c>
      <x:c r="C9" s="18" t="str">
        <x:v>Stage gate</x:v>
      </x:c>
      <x:c r="D9" s="18" t="str">
        <x:v>Authorise next stage</x:v>
      </x:c>
      <x:c r="E9" s="18" t="str">
        <x:v>Board chair</x:v>
      </x:c>
      <x:c r="F9" s="18" t="str">
        <x:v>Delivery lead</x:v>
      </x:c>
      <x:c r="G9" s="20" t="n">
        <x:v>46415</x:v>
      </x:c>
      <x:c r="H9" s="20" t="n">
        <x:v>46414</x:v>
      </x:c>
      <x:c r="I9" s="18" t="n">
        <x:v>7</x:v>
      </x:c>
      <x:c r="J9" s="18" t="n">
        <x:v>3</x:v>
      </x:c>
      <x:c r="K9" s="21" t="n">
        <x:f>IF(OR(D9="",M9="Not required",COUNT(G9,I9)&lt;2),"",IF(I9=0,G9,WORKDAY(G9,-I9,'Holidays'!$A$7:$A$66)))</x:f>
        <x:v>46406</x:v>
      </x:c>
      <x:c r="L9" s="21" t="n">
        <x:f>IF(COUNT(K9,J9)&lt;2,"",IF(J9=0,K9,WORKDAY(K9,-J9,'Holidays'!$A$7:$A$66)))</x:f>
        <x:v>46401</x:v>
      </x:c>
      <x:c r="M9" s="18" t="str">
        <x:v>In review</x:v>
      </x:c>
      <x:c r="N9" s="18" t="str">
        <x:v>Pending</x:v>
      </x:c>
      <x:c r="O9" s="18"/>
      <x:c r="P9" s="18"/>
      <x:c r="Q9" s="19" t="str">
        <x:f>IF(D9="","",IF(N9="Cancelled","Cancelled",IF(OR(M9="Submitted",M9="Not required"),M9,IF(OR(K9="",L9="",F9="",M9=""),"Complete paper inputs",IF(K9&lt;'Calendar'!$F$5,"Submission overdue",IF(K9='Calendar'!$F$5,"Submit today",IF(AND(L9&lt;='Calendar'!$F$5,M9&lt;&gt;"Ready"),"Review due","Planned")))))))</x:f>
        <x:v>Planned</x:v>
      </x:c>
      <x:c r="R9" s="19" t="str">
        <x:f>IF(D9="","",IF(OR(N9="Approved",N9="Rejected",N9="Cancelled"),N9,IF(OR(G9="",H9="",E9="",N9=""),"Complete decision inputs",IF(H9&lt;'Calendar'!$F$5,"Decision overdue",IF(G9&gt;H9,"Meeting after need date",IF(N9="Deferred","Reschedule decision",IF(G9&lt;'Calendar'!$F$5,"Record outcome",IF(H9='Calendar'!$F$5,"Decision due today","Planned"))))))))</x:f>
        <x:v>Meeting after need date</x:v>
      </x:c>
    </x:row>
    <x:row r="10" ht="44" customHeight="1">
      <x:c r="A10" s="18" t="str">
        <x:v>EX-03</x:v>
      </x:c>
      <x:c r="B10" s="18" t="str">
        <x:v>Change authority</x:v>
      </x:c>
      <x:c r="C10" s="18" t="str">
        <x:v>Approval</x:v>
      </x:c>
      <x:c r="D10" s="18" t="str">
        <x:v>Approve scope change</x:v>
      </x:c>
      <x:c r="E10" s="18" t="str">
        <x:v>Change authority</x:v>
      </x:c>
      <x:c r="F10" s="18" t="str">
        <x:v>Change lead</x:v>
      </x:c>
      <x:c r="G10" s="20" t="n">
        <x:v>46429</x:v>
      </x:c>
      <x:c r="H10" s="20" t="n">
        <x:v>46429</x:v>
      </x:c>
      <x:c r="I10" s="18" t="n">
        <x:v>3</x:v>
      </x:c>
      <x:c r="J10" s="18" t="n">
        <x:v>2</x:v>
      </x:c>
      <x:c r="K10" s="21" t="n">
        <x:f>IF(OR(D10="",M10="Not required",COUNT(G10,I10)&lt;2),"",IF(I10=0,G10,WORKDAY(G10,-I10,'Holidays'!$A$7:$A$66)))</x:f>
        <x:v>46426</x:v>
      </x:c>
      <x:c r="L10" s="21" t="n">
        <x:f>IF(COUNT(K10,J10)&lt;2,"",IF(J10=0,K10,WORKDAY(K10,-J10,'Holidays'!$A$7:$A$66)))</x:f>
        <x:v>46422</x:v>
      </x:c>
      <x:c r="M10" s="18" t="str">
        <x:v>Submitted</x:v>
      </x:c>
      <x:c r="N10" s="18" t="str">
        <x:v>Pending</x:v>
      </x:c>
      <x:c r="O10" s="18"/>
      <x:c r="P10" s="18"/>
      <x:c r="Q10" s="19" t="str">
        <x:f>IF(D10="","",IF(N10="Cancelled","Cancelled",IF(OR(M10="Submitted",M10="Not required"),M10,IF(OR(K10="",L10="",F10="",M10=""),"Complete paper inputs",IF(K10&lt;'Calendar'!$F$5,"Submission overdue",IF(K10='Calendar'!$F$5,"Submit today",IF(AND(L10&lt;='Calendar'!$F$5,M10&lt;&gt;"Ready"),"Review due","Planned")))))))</x:f>
        <x:v>Submitted</x:v>
      </x:c>
      <x:c r="R10" s="19" t="str">
        <x:f>IF(D10="","",IF(OR(N10="Approved",N10="Rejected",N10="Cancelled"),N10,IF(OR(G10="",H10="",E10="",N10=""),"Complete decision inputs",IF(H10&lt;'Calendar'!$F$5,"Decision overdue",IF(G10&gt;H10,"Meeting after need date",IF(N10="Deferred","Reschedule decision",IF(G10&lt;'Calendar'!$F$5,"Record outcome",IF(H10='Calendar'!$F$5,"Decision due today","Planned"))))))))</x:f>
        <x:v>Planned</x:v>
      </x:c>
    </x:row>
    <x:row r="11" ht="44" customHeight="1">
      <x:c r="A11" s="18"/>
      <x:c r="B11" s="18"/>
      <x:c r="C11" s="18"/>
      <x:c r="D11" s="18"/>
      <x:c r="E11" s="18"/>
      <x:c r="F11" s="18"/>
      <x:c r="G11" s="20"/>
      <x:c r="H11" s="20"/>
      <x:c r="I11" s="18"/>
      <x:c r="J11" s="18"/>
      <x:c r="K11" s="21" t="str">
        <x:f>IF(OR(D11="",M11="Not required",COUNT(G11,I11)&lt;2),"",IF(I11=0,G11,WORKDAY(G11,-I11,'Holidays'!$A$7:$A$66)))</x:f>
      </x:c>
      <x:c r="L11" s="21" t="str">
        <x:f>IF(COUNT(K11,J11)&lt;2,"",IF(J11=0,K11,WORKDAY(K11,-J11,'Holidays'!$A$7:$A$66)))</x:f>
      </x:c>
      <x:c r="M11" s="18"/>
      <x:c r="N11" s="18"/>
      <x:c r="O11" s="18"/>
      <x:c r="P11" s="18"/>
      <x:c r="Q11" s="19" t="str">
        <x:f>IF(D11="","",IF(N11="Cancelled","Cancelled",IF(OR(M11="Submitted",M11="Not required"),M11,IF(OR(K11="",L11="",F11="",M11=""),"Complete paper inputs",IF(K11&lt;'Calendar'!$F$5,"Submission overdue",IF(K11='Calendar'!$F$5,"Submit today",IF(AND(L11&lt;='Calendar'!$F$5,M11&lt;&gt;"Ready"),"Review due","Planned")))))))</x:f>
      </x:c>
      <x:c r="R11" s="19" t="str">
        <x:f>IF(D11="","",IF(OR(N11="Approved",N11="Rejected",N11="Cancelled"),N11,IF(OR(G11="",H11="",E11="",N11=""),"Complete decision inputs",IF(H11&lt;'Calendar'!$F$5,"Decision overdue",IF(G11&gt;H11,"Meeting after need date",IF(N11="Deferred","Reschedule decision",IF(G11&lt;'Calendar'!$F$5,"Record outcome",IF(H11='Calendar'!$F$5,"Decision due today","Planned"))))))))</x:f>
      </x:c>
    </x:row>
    <x:row r="12" ht="44" customHeight="1">
      <x:c r="A12" s="18"/>
      <x:c r="B12" s="18"/>
      <x:c r="C12" s="18"/>
      <x:c r="D12" s="18"/>
      <x:c r="E12" s="18"/>
      <x:c r="F12" s="18"/>
      <x:c r="G12" s="20"/>
      <x:c r="H12" s="20"/>
      <x:c r="I12" s="18"/>
      <x:c r="J12" s="18"/>
      <x:c r="K12" s="21" t="str">
        <x:f>IF(OR(D12="",M12="Not required",COUNT(G12,I12)&lt;2),"",IF(I12=0,G12,WORKDAY(G12,-I12,'Holidays'!$A$7:$A$66)))</x:f>
      </x:c>
      <x:c r="L12" s="21" t="str">
        <x:f>IF(COUNT(K12,J12)&lt;2,"",IF(J12=0,K12,WORKDAY(K12,-J12,'Holidays'!$A$7:$A$66)))</x:f>
      </x:c>
      <x:c r="M12" s="18"/>
      <x:c r="N12" s="18"/>
      <x:c r="O12" s="18"/>
      <x:c r="P12" s="18"/>
      <x:c r="Q12" s="19" t="str">
        <x:f>IF(D12="","",IF(N12="Cancelled","Cancelled",IF(OR(M12="Submitted",M12="Not required"),M12,IF(OR(K12="",L12="",F12="",M12=""),"Complete paper inputs",IF(K12&lt;'Calendar'!$F$5,"Submission overdue",IF(K12='Calendar'!$F$5,"Submit today",IF(AND(L12&lt;='Calendar'!$F$5,M12&lt;&gt;"Ready"),"Review due","Planned")))))))</x:f>
      </x:c>
      <x:c r="R12" s="19" t="str">
        <x:f>IF(D12="","",IF(OR(N12="Approved",N12="Rejected",N12="Cancelled"),N12,IF(OR(G12="",H12="",E12="",N12=""),"Complete decision inputs",IF(H12&lt;'Calendar'!$F$5,"Decision overdue",IF(G12&gt;H12,"Meeting after need date",IF(N12="Deferred","Reschedule decision",IF(G12&lt;'Calendar'!$F$5,"Record outcome",IF(H12='Calendar'!$F$5,"Decision due today","Planned"))))))))</x:f>
      </x:c>
    </x:row>
    <x:row r="13" ht="44" customHeight="1">
      <x:c r="A13" s="18"/>
      <x:c r="B13" s="18"/>
      <x:c r="C13" s="18"/>
      <x:c r="D13" s="18"/>
      <x:c r="E13" s="18"/>
      <x:c r="F13" s="18"/>
      <x:c r="G13" s="20"/>
      <x:c r="H13" s="20"/>
      <x:c r="I13" s="18"/>
      <x:c r="J13" s="18"/>
      <x:c r="K13" s="21" t="str">
        <x:f>IF(OR(D13="",M13="Not required",COUNT(G13,I13)&lt;2),"",IF(I13=0,G13,WORKDAY(G13,-I13,'Holidays'!$A$7:$A$66)))</x:f>
      </x:c>
      <x:c r="L13" s="21" t="str">
        <x:f>IF(COUNT(K13,J13)&lt;2,"",IF(J13=0,K13,WORKDAY(K13,-J13,'Holidays'!$A$7:$A$66)))</x:f>
      </x:c>
      <x:c r="M13" s="18"/>
      <x:c r="N13" s="18"/>
      <x:c r="O13" s="18"/>
      <x:c r="P13" s="18"/>
      <x:c r="Q13" s="19" t="str">
        <x:f>IF(D13="","",IF(N13="Cancelled","Cancelled",IF(OR(M13="Submitted",M13="Not required"),M13,IF(OR(K13="",L13="",F13="",M13=""),"Complete paper inputs",IF(K13&lt;'Calendar'!$F$5,"Submission overdue",IF(K13='Calendar'!$F$5,"Submit today",IF(AND(L13&lt;='Calendar'!$F$5,M13&lt;&gt;"Ready"),"Review due","Planned")))))))</x:f>
      </x:c>
      <x:c r="R13" s="19" t="str">
        <x:f>IF(D13="","",IF(OR(N13="Approved",N13="Rejected",N13="Cancelled"),N13,IF(OR(G13="",H13="",E13="",N13=""),"Complete decision inputs",IF(H13&lt;'Calendar'!$F$5,"Decision overdue",IF(G13&gt;H13,"Meeting after need date",IF(N13="Deferred","Reschedule decision",IF(G13&lt;'Calendar'!$F$5,"Record outcome",IF(H13='Calendar'!$F$5,"Decision due today","Planned"))))))))</x:f>
      </x:c>
    </x:row>
    <x:row r="14" ht="44" customHeight="1">
      <x:c r="A14" s="18"/>
      <x:c r="B14" s="18"/>
      <x:c r="C14" s="18"/>
      <x:c r="D14" s="18"/>
      <x:c r="E14" s="18"/>
      <x:c r="F14" s="18"/>
      <x:c r="G14" s="20"/>
      <x:c r="H14" s="20"/>
      <x:c r="I14" s="18"/>
      <x:c r="J14" s="18"/>
      <x:c r="K14" s="21" t="str">
        <x:f>IF(OR(D14="",M14="Not required",COUNT(G14,I14)&lt;2),"",IF(I14=0,G14,WORKDAY(G14,-I14,'Holidays'!$A$7:$A$66)))</x:f>
      </x:c>
      <x:c r="L14" s="21" t="str">
        <x:f>IF(COUNT(K14,J14)&lt;2,"",IF(J14=0,K14,WORKDAY(K14,-J14,'Holidays'!$A$7:$A$66)))</x:f>
      </x:c>
      <x:c r="M14" s="18"/>
      <x:c r="N14" s="18"/>
      <x:c r="O14" s="18"/>
      <x:c r="P14" s="18"/>
      <x:c r="Q14" s="19" t="str">
        <x:f>IF(D14="","",IF(N14="Cancelled","Cancelled",IF(OR(M14="Submitted",M14="Not required"),M14,IF(OR(K14="",L14="",F14="",M14=""),"Complete paper inputs",IF(K14&lt;'Calendar'!$F$5,"Submission overdue",IF(K14='Calendar'!$F$5,"Submit today",IF(AND(L14&lt;='Calendar'!$F$5,M14&lt;&gt;"Ready"),"Review due","Planned")))))))</x:f>
      </x:c>
      <x:c r="R14" s="19" t="str">
        <x:f>IF(D14="","",IF(OR(N14="Approved",N14="Rejected",N14="Cancelled"),N14,IF(OR(G14="",H14="",E14="",N14=""),"Complete decision inputs",IF(H14&lt;'Calendar'!$F$5,"Decision overdue",IF(G14&gt;H14,"Meeting after need date",IF(N14="Deferred","Reschedule decision",IF(G14&lt;'Calendar'!$F$5,"Record outcome",IF(H14='Calendar'!$F$5,"Decision due today","Planned"))))))))</x:f>
      </x:c>
    </x:row>
    <x:row r="15" ht="44" customHeight="1">
      <x:c r="A15" s="18"/>
      <x:c r="B15" s="18"/>
      <x:c r="C15" s="18"/>
      <x:c r="D15" s="18"/>
      <x:c r="E15" s="18"/>
      <x:c r="F15" s="18"/>
      <x:c r="G15" s="20"/>
      <x:c r="H15" s="20"/>
      <x:c r="I15" s="18"/>
      <x:c r="J15" s="18"/>
      <x:c r="K15" s="21" t="str">
        <x:f>IF(OR(D15="",M15="Not required",COUNT(G15,I15)&lt;2),"",IF(I15=0,G15,WORKDAY(G15,-I15,'Holidays'!$A$7:$A$66)))</x:f>
      </x:c>
      <x:c r="L15" s="21" t="str">
        <x:f>IF(COUNT(K15,J15)&lt;2,"",IF(J15=0,K15,WORKDAY(K15,-J15,'Holidays'!$A$7:$A$66)))</x:f>
      </x:c>
      <x:c r="M15" s="18"/>
      <x:c r="N15" s="18"/>
      <x:c r="O15" s="18"/>
      <x:c r="P15" s="18"/>
      <x:c r="Q15" s="19" t="str">
        <x:f>IF(D15="","",IF(N15="Cancelled","Cancelled",IF(OR(M15="Submitted",M15="Not required"),M15,IF(OR(K15="",L15="",F15="",M15=""),"Complete paper inputs",IF(K15&lt;'Calendar'!$F$5,"Submission overdue",IF(K15='Calendar'!$F$5,"Submit today",IF(AND(L15&lt;='Calendar'!$F$5,M15&lt;&gt;"Ready"),"Review due","Planned")))))))</x:f>
      </x:c>
      <x:c r="R15" s="19" t="str">
        <x:f>IF(D15="","",IF(OR(N15="Approved",N15="Rejected",N15="Cancelled"),N15,IF(OR(G15="",H15="",E15="",N15=""),"Complete decision inputs",IF(H15&lt;'Calendar'!$F$5,"Decision overdue",IF(G15&gt;H15,"Meeting after need date",IF(N15="Deferred","Reschedule decision",IF(G15&lt;'Calendar'!$F$5,"Record outcome",IF(H15='Calendar'!$F$5,"Decision due today","Planned"))))))))</x:f>
      </x:c>
    </x:row>
    <x:row r="16" ht="44" customHeight="1">
      <x:c r="A16" s="18"/>
      <x:c r="B16" s="18"/>
      <x:c r="C16" s="18"/>
      <x:c r="D16" s="18"/>
      <x:c r="E16" s="18"/>
      <x:c r="F16" s="18"/>
      <x:c r="G16" s="20"/>
      <x:c r="H16" s="20"/>
      <x:c r="I16" s="18"/>
      <x:c r="J16" s="18"/>
      <x:c r="K16" s="21" t="str">
        <x:f>IF(OR(D16="",M16="Not required",COUNT(G16,I16)&lt;2),"",IF(I16=0,G16,WORKDAY(G16,-I16,'Holidays'!$A$7:$A$66)))</x:f>
      </x:c>
      <x:c r="L16" s="21" t="str">
        <x:f>IF(COUNT(K16,J16)&lt;2,"",IF(J16=0,K16,WORKDAY(K16,-J16,'Holidays'!$A$7:$A$66)))</x:f>
      </x:c>
      <x:c r="M16" s="18"/>
      <x:c r="N16" s="18"/>
      <x:c r="O16" s="18"/>
      <x:c r="P16" s="18"/>
      <x:c r="Q16" s="19" t="str">
        <x:f>IF(D16="","",IF(N16="Cancelled","Cancelled",IF(OR(M16="Submitted",M16="Not required"),M16,IF(OR(K16="",L16="",F16="",M16=""),"Complete paper inputs",IF(K16&lt;'Calendar'!$F$5,"Submission overdue",IF(K16='Calendar'!$F$5,"Submit today",IF(AND(L16&lt;='Calendar'!$F$5,M16&lt;&gt;"Ready"),"Review due","Planned")))))))</x:f>
      </x:c>
      <x:c r="R16" s="19" t="str">
        <x:f>IF(D16="","",IF(OR(N16="Approved",N16="Rejected",N16="Cancelled"),N16,IF(OR(G16="",H16="",E16="",N16=""),"Complete decision inputs",IF(H16&lt;'Calendar'!$F$5,"Decision overdue",IF(G16&gt;H16,"Meeting after need date",IF(N16="Deferred","Reschedule decision",IF(G16&lt;'Calendar'!$F$5,"Record outcome",IF(H16='Calendar'!$F$5,"Decision due today","Planned"))))))))</x:f>
      </x:c>
    </x:row>
    <x:row r="17" ht="44" customHeight="1">
      <x:c r="A17" s="18"/>
      <x:c r="B17" s="18"/>
      <x:c r="C17" s="18"/>
      <x:c r="D17" s="18"/>
      <x:c r="E17" s="18"/>
      <x:c r="F17" s="18"/>
      <x:c r="G17" s="20"/>
      <x:c r="H17" s="20"/>
      <x:c r="I17" s="18"/>
      <x:c r="J17" s="18"/>
      <x:c r="K17" s="21" t="str">
        <x:f>IF(OR(D17="",M17="Not required",COUNT(G17,I17)&lt;2),"",IF(I17=0,G17,WORKDAY(G17,-I17,'Holidays'!$A$7:$A$66)))</x:f>
      </x:c>
      <x:c r="L17" s="21" t="str">
        <x:f>IF(COUNT(K17,J17)&lt;2,"",IF(J17=0,K17,WORKDAY(K17,-J17,'Holidays'!$A$7:$A$66)))</x:f>
      </x:c>
      <x:c r="M17" s="18"/>
      <x:c r="N17" s="18"/>
      <x:c r="O17" s="18"/>
      <x:c r="P17" s="18"/>
      <x:c r="Q17" s="19" t="str">
        <x:f>IF(D17="","",IF(N17="Cancelled","Cancelled",IF(OR(M17="Submitted",M17="Not required"),M17,IF(OR(K17="",L17="",F17="",M17=""),"Complete paper inputs",IF(K17&lt;'Calendar'!$F$5,"Submission overdue",IF(K17='Calendar'!$F$5,"Submit today",IF(AND(L17&lt;='Calendar'!$F$5,M17&lt;&gt;"Ready"),"Review due","Planned")))))))</x:f>
      </x:c>
      <x:c r="R17" s="19" t="str">
        <x:f>IF(D17="","",IF(OR(N17="Approved",N17="Rejected",N17="Cancelled"),N17,IF(OR(G17="",H17="",E17="",N17=""),"Complete decision inputs",IF(H17&lt;'Calendar'!$F$5,"Decision overdue",IF(G17&gt;H17,"Meeting after need date",IF(N17="Deferred","Reschedule decision",IF(G17&lt;'Calendar'!$F$5,"Record outcome",IF(H17='Calendar'!$F$5,"Decision due today","Planned"))))))))</x:f>
      </x:c>
    </x:row>
    <x:row r="18" ht="44" customHeight="1">
      <x:c r="A18" s="18"/>
      <x:c r="B18" s="18"/>
      <x:c r="C18" s="18"/>
      <x:c r="D18" s="18"/>
      <x:c r="E18" s="18"/>
      <x:c r="F18" s="18"/>
      <x:c r="G18" s="20"/>
      <x:c r="H18" s="20"/>
      <x:c r="I18" s="18"/>
      <x:c r="J18" s="18"/>
      <x:c r="K18" s="21" t="str">
        <x:f>IF(OR(D18="",M18="Not required",COUNT(G18,I18)&lt;2),"",IF(I18=0,G18,WORKDAY(G18,-I18,'Holidays'!$A$7:$A$66)))</x:f>
      </x:c>
      <x:c r="L18" s="21" t="str">
        <x:f>IF(COUNT(K18,J18)&lt;2,"",IF(J18=0,K18,WORKDAY(K18,-J18,'Holidays'!$A$7:$A$66)))</x:f>
      </x:c>
      <x:c r="M18" s="18"/>
      <x:c r="N18" s="18"/>
      <x:c r="O18" s="18"/>
      <x:c r="P18" s="18"/>
      <x:c r="Q18" s="19" t="str">
        <x:f>IF(D18="","",IF(N18="Cancelled","Cancelled",IF(OR(M18="Submitted",M18="Not required"),M18,IF(OR(K18="",L18="",F18="",M18=""),"Complete paper inputs",IF(K18&lt;'Calendar'!$F$5,"Submission overdue",IF(K18='Calendar'!$F$5,"Submit today",IF(AND(L18&lt;='Calendar'!$F$5,M18&lt;&gt;"Ready"),"Review due","Planned")))))))</x:f>
      </x:c>
      <x:c r="R18" s="19" t="str">
        <x:f>IF(D18="","",IF(OR(N18="Approved",N18="Rejected",N18="Cancelled"),N18,IF(OR(G18="",H18="",E18="",N18=""),"Complete decision inputs",IF(H18&lt;'Calendar'!$F$5,"Decision overdue",IF(G18&gt;H18,"Meeting after need date",IF(N18="Deferred","Reschedule decision",IF(G18&lt;'Calendar'!$F$5,"Record outcome",IF(H18='Calendar'!$F$5,"Decision due today","Planned"))))))))</x:f>
      </x:c>
    </x:row>
    <x:row r="19" ht="44" customHeight="1">
      <x:c r="A19" s="18"/>
      <x:c r="B19" s="18"/>
      <x:c r="C19" s="18"/>
      <x:c r="D19" s="18"/>
      <x:c r="E19" s="18"/>
      <x:c r="F19" s="18"/>
      <x:c r="G19" s="20"/>
      <x:c r="H19" s="20"/>
      <x:c r="I19" s="18"/>
      <x:c r="J19" s="18"/>
      <x:c r="K19" s="21" t="str">
        <x:f>IF(OR(D19="",M19="Not required",COUNT(G19,I19)&lt;2),"",IF(I19=0,G19,WORKDAY(G19,-I19,'Holidays'!$A$7:$A$66)))</x:f>
      </x:c>
      <x:c r="L19" s="21" t="str">
        <x:f>IF(COUNT(K19,J19)&lt;2,"",IF(J19=0,K19,WORKDAY(K19,-J19,'Holidays'!$A$7:$A$66)))</x:f>
      </x:c>
      <x:c r="M19" s="18"/>
      <x:c r="N19" s="18"/>
      <x:c r="O19" s="18"/>
      <x:c r="P19" s="18"/>
      <x:c r="Q19" s="19" t="str">
        <x:f>IF(D19="","",IF(N19="Cancelled","Cancelled",IF(OR(M19="Submitted",M19="Not required"),M19,IF(OR(K19="",L19="",F19="",M19=""),"Complete paper inputs",IF(K19&lt;'Calendar'!$F$5,"Submission overdue",IF(K19='Calendar'!$F$5,"Submit today",IF(AND(L19&lt;='Calendar'!$F$5,M19&lt;&gt;"Ready"),"Review due","Planned")))))))</x:f>
      </x:c>
      <x:c r="R19" s="19" t="str">
        <x:f>IF(D19="","",IF(OR(N19="Approved",N19="Rejected",N19="Cancelled"),N19,IF(OR(G19="",H19="",E19="",N19=""),"Complete decision inputs",IF(H19&lt;'Calendar'!$F$5,"Decision overdue",IF(G19&gt;H19,"Meeting after need date",IF(N19="Deferred","Reschedule decision",IF(G19&lt;'Calendar'!$F$5,"Record outcome",IF(H19='Calendar'!$F$5,"Decision due today","Planned"))))))))</x:f>
      </x:c>
    </x:row>
    <x:row r="20" ht="44" customHeight="1">
      <x:c r="A20" s="18"/>
      <x:c r="B20" s="18"/>
      <x:c r="C20" s="18"/>
      <x:c r="D20" s="18"/>
      <x:c r="E20" s="18"/>
      <x:c r="F20" s="18"/>
      <x:c r="G20" s="20"/>
      <x:c r="H20" s="20"/>
      <x:c r="I20" s="18"/>
      <x:c r="J20" s="18"/>
      <x:c r="K20" s="21" t="str">
        <x:f>IF(OR(D20="",M20="Not required",COUNT(G20,I20)&lt;2),"",IF(I20=0,G20,WORKDAY(G20,-I20,'Holidays'!$A$7:$A$66)))</x:f>
      </x:c>
      <x:c r="L20" s="21" t="str">
        <x:f>IF(COUNT(K20,J20)&lt;2,"",IF(J20=0,K20,WORKDAY(K20,-J20,'Holidays'!$A$7:$A$66)))</x:f>
      </x:c>
      <x:c r="M20" s="18"/>
      <x:c r="N20" s="18"/>
      <x:c r="O20" s="18"/>
      <x:c r="P20" s="18"/>
      <x:c r="Q20" s="19" t="str">
        <x:f>IF(D20="","",IF(N20="Cancelled","Cancelled",IF(OR(M20="Submitted",M20="Not required"),M20,IF(OR(K20="",L20="",F20="",M20=""),"Complete paper inputs",IF(K20&lt;'Calendar'!$F$5,"Submission overdue",IF(K20='Calendar'!$F$5,"Submit today",IF(AND(L20&lt;='Calendar'!$F$5,M20&lt;&gt;"Ready"),"Review due","Planned")))))))</x:f>
      </x:c>
      <x:c r="R20" s="19" t="str">
        <x:f>IF(D20="","",IF(OR(N20="Approved",N20="Rejected",N20="Cancelled"),N20,IF(OR(G20="",H20="",E20="",N20=""),"Complete decision inputs",IF(H20&lt;'Calendar'!$F$5,"Decision overdue",IF(G20&gt;H20,"Meeting after need date",IF(N20="Deferred","Reschedule decision",IF(G20&lt;'Calendar'!$F$5,"Record outcome",IF(H20='Calendar'!$F$5,"Decision due today","Planned"))))))))</x:f>
      </x:c>
    </x:row>
    <x:row r="21" ht="44" customHeight="1">
      <x:c r="A21" s="18"/>
      <x:c r="B21" s="18"/>
      <x:c r="C21" s="18"/>
      <x:c r="D21" s="18"/>
      <x:c r="E21" s="18"/>
      <x:c r="F21" s="18"/>
      <x:c r="G21" s="20"/>
      <x:c r="H21" s="20"/>
      <x:c r="I21" s="18"/>
      <x:c r="J21" s="18"/>
      <x:c r="K21" s="21" t="str">
        <x:f>IF(OR(D21="",M21="Not required",COUNT(G21,I21)&lt;2),"",IF(I21=0,G21,WORKDAY(G21,-I21,'Holidays'!$A$7:$A$66)))</x:f>
      </x:c>
      <x:c r="L21" s="21" t="str">
        <x:f>IF(COUNT(K21,J21)&lt;2,"",IF(J21=0,K21,WORKDAY(K21,-J21,'Holidays'!$A$7:$A$66)))</x:f>
      </x:c>
      <x:c r="M21" s="18"/>
      <x:c r="N21" s="18"/>
      <x:c r="O21" s="18"/>
      <x:c r="P21" s="18"/>
      <x:c r="Q21" s="19" t="str">
        <x:f>IF(D21="","",IF(N21="Cancelled","Cancelled",IF(OR(M21="Submitted",M21="Not required"),M21,IF(OR(K21="",L21="",F21="",M21=""),"Complete paper inputs",IF(K21&lt;'Calendar'!$F$5,"Submission overdue",IF(K21='Calendar'!$F$5,"Submit today",IF(AND(L21&lt;='Calendar'!$F$5,M21&lt;&gt;"Ready"),"Review due","Planned")))))))</x:f>
      </x:c>
      <x:c r="R21" s="19" t="str">
        <x:f>IF(D21="","",IF(OR(N21="Approved",N21="Rejected",N21="Cancelled"),N21,IF(OR(G21="",H21="",E21="",N21=""),"Complete decision inputs",IF(H21&lt;'Calendar'!$F$5,"Decision overdue",IF(G21&gt;H21,"Meeting after need date",IF(N21="Deferred","Reschedule decision",IF(G21&lt;'Calendar'!$F$5,"Record outcome",IF(H21='Calendar'!$F$5,"Decision due today","Planned"))))))))</x:f>
      </x:c>
    </x:row>
    <x:row r="22" ht="44" customHeight="1">
      <x:c r="A22" s="18"/>
      <x:c r="B22" s="18"/>
      <x:c r="C22" s="18"/>
      <x:c r="D22" s="18"/>
      <x:c r="E22" s="18"/>
      <x:c r="F22" s="18"/>
      <x:c r="G22" s="20"/>
      <x:c r="H22" s="20"/>
      <x:c r="I22" s="18"/>
      <x:c r="J22" s="18"/>
      <x:c r="K22" s="21" t="str">
        <x:f>IF(OR(D22="",M22="Not required",COUNT(G22,I22)&lt;2),"",IF(I22=0,G22,WORKDAY(G22,-I22,'Holidays'!$A$7:$A$66)))</x:f>
      </x:c>
      <x:c r="L22" s="21" t="str">
        <x:f>IF(COUNT(K22,J22)&lt;2,"",IF(J22=0,K22,WORKDAY(K22,-J22,'Holidays'!$A$7:$A$66)))</x:f>
      </x:c>
      <x:c r="M22" s="18"/>
      <x:c r="N22" s="18"/>
      <x:c r="O22" s="18"/>
      <x:c r="P22" s="18"/>
      <x:c r="Q22" s="19" t="str">
        <x:f>IF(D22="","",IF(N22="Cancelled","Cancelled",IF(OR(M22="Submitted",M22="Not required"),M22,IF(OR(K22="",L22="",F22="",M22=""),"Complete paper inputs",IF(K22&lt;'Calendar'!$F$5,"Submission overdue",IF(K22='Calendar'!$F$5,"Submit today",IF(AND(L22&lt;='Calendar'!$F$5,M22&lt;&gt;"Ready"),"Review due","Planned")))))))</x:f>
      </x:c>
      <x:c r="R22" s="19" t="str">
        <x:f>IF(D22="","",IF(OR(N22="Approved",N22="Rejected",N22="Cancelled"),N22,IF(OR(G22="",H22="",E22="",N22=""),"Complete decision inputs",IF(H22&lt;'Calendar'!$F$5,"Decision overdue",IF(G22&gt;H22,"Meeting after need date",IF(N22="Deferred","Reschedule decision",IF(G22&lt;'Calendar'!$F$5,"Record outcome",IF(H22='Calendar'!$F$5,"Decision due today","Planned"))))))))</x:f>
      </x:c>
    </x:row>
    <x:row r="23" ht="44" customHeight="1">
      <x:c r="A23" s="18"/>
      <x:c r="B23" s="18"/>
      <x:c r="C23" s="18"/>
      <x:c r="D23" s="18"/>
      <x:c r="E23" s="18"/>
      <x:c r="F23" s="18"/>
      <x:c r="G23" s="20"/>
      <x:c r="H23" s="20"/>
      <x:c r="I23" s="18"/>
      <x:c r="J23" s="18"/>
      <x:c r="K23" s="21" t="str">
        <x:f>IF(OR(D23="",M23="Not required",COUNT(G23,I23)&lt;2),"",IF(I23=0,G23,WORKDAY(G23,-I23,'Holidays'!$A$7:$A$66)))</x:f>
      </x:c>
      <x:c r="L23" s="21" t="str">
        <x:f>IF(COUNT(K23,J23)&lt;2,"",IF(J23=0,K23,WORKDAY(K23,-J23,'Holidays'!$A$7:$A$66)))</x:f>
      </x:c>
      <x:c r="M23" s="18"/>
      <x:c r="N23" s="18"/>
      <x:c r="O23" s="18"/>
      <x:c r="P23" s="18"/>
      <x:c r="Q23" s="19" t="str">
        <x:f>IF(D23="","",IF(N23="Cancelled","Cancelled",IF(OR(M23="Submitted",M23="Not required"),M23,IF(OR(K23="",L23="",F23="",M23=""),"Complete paper inputs",IF(K23&lt;'Calendar'!$F$5,"Submission overdue",IF(K23='Calendar'!$F$5,"Submit today",IF(AND(L23&lt;='Calendar'!$F$5,M23&lt;&gt;"Ready"),"Review due","Planned")))))))</x:f>
      </x:c>
      <x:c r="R23" s="19" t="str">
        <x:f>IF(D23="","",IF(OR(N23="Approved",N23="Rejected",N23="Cancelled"),N23,IF(OR(G23="",H23="",E23="",N23=""),"Complete decision inputs",IF(H23&lt;'Calendar'!$F$5,"Decision overdue",IF(G23&gt;H23,"Meeting after need date",IF(N23="Deferred","Reschedule decision",IF(G23&lt;'Calendar'!$F$5,"Record outcome",IF(H23='Calendar'!$F$5,"Decision due today","Planned"))))))))</x:f>
      </x:c>
    </x:row>
    <x:row r="24" ht="44" customHeight="1">
      <x:c r="A24" s="18"/>
      <x:c r="B24" s="18"/>
      <x:c r="C24" s="18"/>
      <x:c r="D24" s="18"/>
      <x:c r="E24" s="18"/>
      <x:c r="F24" s="18"/>
      <x:c r="G24" s="20"/>
      <x:c r="H24" s="20"/>
      <x:c r="I24" s="18"/>
      <x:c r="J24" s="18"/>
      <x:c r="K24" s="21" t="str">
        <x:f>IF(OR(D24="",M24="Not required",COUNT(G24,I24)&lt;2),"",IF(I24=0,G24,WORKDAY(G24,-I24,'Holidays'!$A$7:$A$66)))</x:f>
      </x:c>
      <x:c r="L24" s="21" t="str">
        <x:f>IF(COUNT(K24,J24)&lt;2,"",IF(J24=0,K24,WORKDAY(K24,-J24,'Holidays'!$A$7:$A$66)))</x:f>
      </x:c>
      <x:c r="M24" s="18"/>
      <x:c r="N24" s="18"/>
      <x:c r="O24" s="18"/>
      <x:c r="P24" s="18"/>
      <x:c r="Q24" s="19" t="str">
        <x:f>IF(D24="","",IF(N24="Cancelled","Cancelled",IF(OR(M24="Submitted",M24="Not required"),M24,IF(OR(K24="",L24="",F24="",M24=""),"Complete paper inputs",IF(K24&lt;'Calendar'!$F$5,"Submission overdue",IF(K24='Calendar'!$F$5,"Submit today",IF(AND(L24&lt;='Calendar'!$F$5,M24&lt;&gt;"Ready"),"Review due","Planned")))))))</x:f>
      </x:c>
      <x:c r="R24" s="19" t="str">
        <x:f>IF(D24="","",IF(OR(N24="Approved",N24="Rejected",N24="Cancelled"),N24,IF(OR(G24="",H24="",E24="",N24=""),"Complete decision inputs",IF(H24&lt;'Calendar'!$F$5,"Decision overdue",IF(G24&gt;H24,"Meeting after need date",IF(N24="Deferred","Reschedule decision",IF(G24&lt;'Calendar'!$F$5,"Record outcome",IF(H24='Calendar'!$F$5,"Decision due today","Planned"))))))))</x:f>
      </x:c>
    </x:row>
    <x:row r="25" ht="44" customHeight="1">
      <x:c r="A25" s="18"/>
      <x:c r="B25" s="18"/>
      <x:c r="C25" s="18"/>
      <x:c r="D25" s="18"/>
      <x:c r="E25" s="18"/>
      <x:c r="F25" s="18"/>
      <x:c r="G25" s="20"/>
      <x:c r="H25" s="20"/>
      <x:c r="I25" s="18"/>
      <x:c r="J25" s="18"/>
      <x:c r="K25" s="21" t="str">
        <x:f>IF(OR(D25="",M25="Not required",COUNT(G25,I25)&lt;2),"",IF(I25=0,G25,WORKDAY(G25,-I25,'Holidays'!$A$7:$A$66)))</x:f>
      </x:c>
      <x:c r="L25" s="21" t="str">
        <x:f>IF(COUNT(K25,J25)&lt;2,"",IF(J25=0,K25,WORKDAY(K25,-J25,'Holidays'!$A$7:$A$66)))</x:f>
      </x:c>
      <x:c r="M25" s="18"/>
      <x:c r="N25" s="18"/>
      <x:c r="O25" s="18"/>
      <x:c r="P25" s="18"/>
      <x:c r="Q25" s="19" t="str">
        <x:f>IF(D25="","",IF(N25="Cancelled","Cancelled",IF(OR(M25="Submitted",M25="Not required"),M25,IF(OR(K25="",L25="",F25="",M25=""),"Complete paper inputs",IF(K25&lt;'Calendar'!$F$5,"Submission overdue",IF(K25='Calendar'!$F$5,"Submit today",IF(AND(L25&lt;='Calendar'!$F$5,M25&lt;&gt;"Ready"),"Review due","Planned")))))))</x:f>
      </x:c>
      <x:c r="R25" s="19" t="str">
        <x:f>IF(D25="","",IF(OR(N25="Approved",N25="Rejected",N25="Cancelled"),N25,IF(OR(G25="",H25="",E25="",N25=""),"Complete decision inputs",IF(H25&lt;'Calendar'!$F$5,"Decision overdue",IF(G25&gt;H25,"Meeting after need date",IF(N25="Deferred","Reschedule decision",IF(G25&lt;'Calendar'!$F$5,"Record outcome",IF(H25='Calendar'!$F$5,"Decision due today","Planned"))))))))</x:f>
      </x:c>
    </x:row>
    <x:row r="26" ht="44" customHeight="1">
      <x:c r="A26" s="18"/>
      <x:c r="B26" s="18"/>
      <x:c r="C26" s="18"/>
      <x:c r="D26" s="18"/>
      <x:c r="E26" s="18"/>
      <x:c r="F26" s="18"/>
      <x:c r="G26" s="20"/>
      <x:c r="H26" s="20"/>
      <x:c r="I26" s="18"/>
      <x:c r="J26" s="18"/>
      <x:c r="K26" s="21" t="str">
        <x:f>IF(OR(D26="",M26="Not required",COUNT(G26,I26)&lt;2),"",IF(I26=0,G26,WORKDAY(G26,-I26,'Holidays'!$A$7:$A$66)))</x:f>
      </x:c>
      <x:c r="L26" s="21" t="str">
        <x:f>IF(COUNT(K26,J26)&lt;2,"",IF(J26=0,K26,WORKDAY(K26,-J26,'Holidays'!$A$7:$A$66)))</x:f>
      </x:c>
      <x:c r="M26" s="18"/>
      <x:c r="N26" s="18"/>
      <x:c r="O26" s="18"/>
      <x:c r="P26" s="18"/>
      <x:c r="Q26" s="19" t="str">
        <x:f>IF(D26="","",IF(N26="Cancelled","Cancelled",IF(OR(M26="Submitted",M26="Not required"),M26,IF(OR(K26="",L26="",F26="",M26=""),"Complete paper inputs",IF(K26&lt;'Calendar'!$F$5,"Submission overdue",IF(K26='Calendar'!$F$5,"Submit today",IF(AND(L26&lt;='Calendar'!$F$5,M26&lt;&gt;"Ready"),"Review due","Planned")))))))</x:f>
      </x:c>
      <x:c r="R26" s="19" t="str">
        <x:f>IF(D26="","",IF(OR(N26="Approved",N26="Rejected",N26="Cancelled"),N26,IF(OR(G26="",H26="",E26="",N26=""),"Complete decision inputs",IF(H26&lt;'Calendar'!$F$5,"Decision overdue",IF(G26&gt;H26,"Meeting after need date",IF(N26="Deferred","Reschedule decision",IF(G26&lt;'Calendar'!$F$5,"Record outcome",IF(H26='Calendar'!$F$5,"Decision due today","Planned"))))))))</x:f>
      </x:c>
    </x:row>
    <x:row r="27" ht="44" customHeight="1">
      <x:c r="A27" s="18"/>
      <x:c r="B27" s="18"/>
      <x:c r="C27" s="18"/>
      <x:c r="D27" s="18"/>
      <x:c r="E27" s="18"/>
      <x:c r="F27" s="18"/>
      <x:c r="G27" s="20"/>
      <x:c r="H27" s="20"/>
      <x:c r="I27" s="18"/>
      <x:c r="J27" s="18"/>
      <x:c r="K27" s="21" t="str">
        <x:f>IF(OR(D27="",M27="Not required",COUNT(G27,I27)&lt;2),"",IF(I27=0,G27,WORKDAY(G27,-I27,'Holidays'!$A$7:$A$66)))</x:f>
      </x:c>
      <x:c r="L27" s="21" t="str">
        <x:f>IF(COUNT(K27,J27)&lt;2,"",IF(J27=0,K27,WORKDAY(K27,-J27,'Holidays'!$A$7:$A$66)))</x:f>
      </x:c>
      <x:c r="M27" s="18"/>
      <x:c r="N27" s="18"/>
      <x:c r="O27" s="18"/>
      <x:c r="P27" s="18"/>
      <x:c r="Q27" s="19" t="str">
        <x:f>IF(D27="","",IF(N27="Cancelled","Cancelled",IF(OR(M27="Submitted",M27="Not required"),M27,IF(OR(K27="",L27="",F27="",M27=""),"Complete paper inputs",IF(K27&lt;'Calendar'!$F$5,"Submission overdue",IF(K27='Calendar'!$F$5,"Submit today",IF(AND(L27&lt;='Calendar'!$F$5,M27&lt;&gt;"Ready"),"Review due","Planned")))))))</x:f>
      </x:c>
      <x:c r="R27" s="19" t="str">
        <x:f>IF(D27="","",IF(OR(N27="Approved",N27="Rejected",N27="Cancelled"),N27,IF(OR(G27="",H27="",E27="",N27=""),"Complete decision inputs",IF(H27&lt;'Calendar'!$F$5,"Decision overdue",IF(G27&gt;H27,"Meeting after need date",IF(N27="Deferred","Reschedule decision",IF(G27&lt;'Calendar'!$F$5,"Record outcome",IF(H27='Calendar'!$F$5,"Decision due today","Planned"))))))))</x:f>
      </x:c>
    </x:row>
    <x:row r="28" ht="44" customHeight="1">
      <x:c r="A28" s="18"/>
      <x:c r="B28" s="18"/>
      <x:c r="C28" s="18"/>
      <x:c r="D28" s="18"/>
      <x:c r="E28" s="18"/>
      <x:c r="F28" s="18"/>
      <x:c r="G28" s="20"/>
      <x:c r="H28" s="20"/>
      <x:c r="I28" s="18"/>
      <x:c r="J28" s="18"/>
      <x:c r="K28" s="21" t="str">
        <x:f>IF(OR(D28="",M28="Not required",COUNT(G28,I28)&lt;2),"",IF(I28=0,G28,WORKDAY(G28,-I28,'Holidays'!$A$7:$A$66)))</x:f>
      </x:c>
      <x:c r="L28" s="21" t="str">
        <x:f>IF(COUNT(K28,J28)&lt;2,"",IF(J28=0,K28,WORKDAY(K28,-J28,'Holidays'!$A$7:$A$66)))</x:f>
      </x:c>
      <x:c r="M28" s="18"/>
      <x:c r="N28" s="18"/>
      <x:c r="O28" s="18"/>
      <x:c r="P28" s="18"/>
      <x:c r="Q28" s="19" t="str">
        <x:f>IF(D28="","",IF(N28="Cancelled","Cancelled",IF(OR(M28="Submitted",M28="Not required"),M28,IF(OR(K28="",L28="",F28="",M28=""),"Complete paper inputs",IF(K28&lt;'Calendar'!$F$5,"Submission overdue",IF(K28='Calendar'!$F$5,"Submit today",IF(AND(L28&lt;='Calendar'!$F$5,M28&lt;&gt;"Ready"),"Review due","Planned")))))))</x:f>
      </x:c>
      <x:c r="R28" s="19" t="str">
        <x:f>IF(D28="","",IF(OR(N28="Approved",N28="Rejected",N28="Cancelled"),N28,IF(OR(G28="",H28="",E28="",N28=""),"Complete decision inputs",IF(H28&lt;'Calendar'!$F$5,"Decision overdue",IF(G28&gt;H28,"Meeting after need date",IF(N28="Deferred","Reschedule decision",IF(G28&lt;'Calendar'!$F$5,"Record outcome",IF(H28='Calendar'!$F$5,"Decision due today","Planned"))))))))</x:f>
      </x:c>
    </x:row>
    <x:row r="29" ht="44" customHeight="1">
      <x:c r="A29" s="18"/>
      <x:c r="B29" s="18"/>
      <x:c r="C29" s="18"/>
      <x:c r="D29" s="18"/>
      <x:c r="E29" s="18"/>
      <x:c r="F29" s="18"/>
      <x:c r="G29" s="20"/>
      <x:c r="H29" s="20"/>
      <x:c r="I29" s="18"/>
      <x:c r="J29" s="18"/>
      <x:c r="K29" s="21" t="str">
        <x:f>IF(OR(D29="",M29="Not required",COUNT(G29,I29)&lt;2),"",IF(I29=0,G29,WORKDAY(G29,-I29,'Holidays'!$A$7:$A$66)))</x:f>
      </x:c>
      <x:c r="L29" s="21" t="str">
        <x:f>IF(COUNT(K29,J29)&lt;2,"",IF(J29=0,K29,WORKDAY(K29,-J29,'Holidays'!$A$7:$A$66)))</x:f>
      </x:c>
      <x:c r="M29" s="18"/>
      <x:c r="N29" s="18"/>
      <x:c r="O29" s="18"/>
      <x:c r="P29" s="18"/>
      <x:c r="Q29" s="19" t="str">
        <x:f>IF(D29="","",IF(N29="Cancelled","Cancelled",IF(OR(M29="Submitted",M29="Not required"),M29,IF(OR(K29="",L29="",F29="",M29=""),"Complete paper inputs",IF(K29&lt;'Calendar'!$F$5,"Submission overdue",IF(K29='Calendar'!$F$5,"Submit today",IF(AND(L29&lt;='Calendar'!$F$5,M29&lt;&gt;"Ready"),"Review due","Planned")))))))</x:f>
      </x:c>
      <x:c r="R29" s="19" t="str">
        <x:f>IF(D29="","",IF(OR(N29="Approved",N29="Rejected",N29="Cancelled"),N29,IF(OR(G29="",H29="",E29="",N29=""),"Complete decision inputs",IF(H29&lt;'Calendar'!$F$5,"Decision overdue",IF(G29&gt;H29,"Meeting after need date",IF(N29="Deferred","Reschedule decision",IF(G29&lt;'Calendar'!$F$5,"Record outcome",IF(H29='Calendar'!$F$5,"Decision due today","Planned"))))))))</x:f>
      </x:c>
    </x:row>
    <x:row r="30" ht="44" customHeight="1">
      <x:c r="A30" s="18"/>
      <x:c r="B30" s="18"/>
      <x:c r="C30" s="18"/>
      <x:c r="D30" s="18"/>
      <x:c r="E30" s="18"/>
      <x:c r="F30" s="18"/>
      <x:c r="G30" s="20"/>
      <x:c r="H30" s="20"/>
      <x:c r="I30" s="18"/>
      <x:c r="J30" s="18"/>
      <x:c r="K30" s="21" t="str">
        <x:f>IF(OR(D30="",M30="Not required",COUNT(G30,I30)&lt;2),"",IF(I30=0,G30,WORKDAY(G30,-I30,'Holidays'!$A$7:$A$66)))</x:f>
      </x:c>
      <x:c r="L30" s="21" t="str">
        <x:f>IF(COUNT(K30,J30)&lt;2,"",IF(J30=0,K30,WORKDAY(K30,-J30,'Holidays'!$A$7:$A$66)))</x:f>
      </x:c>
      <x:c r="M30" s="18"/>
      <x:c r="N30" s="18"/>
      <x:c r="O30" s="18"/>
      <x:c r="P30" s="18"/>
      <x:c r="Q30" s="19" t="str">
        <x:f>IF(D30="","",IF(N30="Cancelled","Cancelled",IF(OR(M30="Submitted",M30="Not required"),M30,IF(OR(K30="",L30="",F30="",M30=""),"Complete paper inputs",IF(K30&lt;'Calendar'!$F$5,"Submission overdue",IF(K30='Calendar'!$F$5,"Submit today",IF(AND(L30&lt;='Calendar'!$F$5,M30&lt;&gt;"Ready"),"Review due","Planned")))))))</x:f>
      </x:c>
      <x:c r="R30" s="19" t="str">
        <x:f>IF(D30="","",IF(OR(N30="Approved",N30="Rejected",N30="Cancelled"),N30,IF(OR(G30="",H30="",E30="",N30=""),"Complete decision inputs",IF(H30&lt;'Calendar'!$F$5,"Decision overdue",IF(G30&gt;H30,"Meeting after need date",IF(N30="Deferred","Reschedule decision",IF(G30&lt;'Calendar'!$F$5,"Record outcome",IF(H30='Calendar'!$F$5,"Decision due today","Planned"))))))))</x:f>
      </x:c>
    </x:row>
    <x:row r="31" ht="44" customHeight="1">
      <x:c r="A31" s="18"/>
      <x:c r="B31" s="18"/>
      <x:c r="C31" s="18"/>
      <x:c r="D31" s="18"/>
      <x:c r="E31" s="18"/>
      <x:c r="F31" s="18"/>
      <x:c r="G31" s="20"/>
      <x:c r="H31" s="20"/>
      <x:c r="I31" s="18"/>
      <x:c r="J31" s="18"/>
      <x:c r="K31" s="21" t="str">
        <x:f>IF(OR(D31="",M31="Not required",COUNT(G31,I31)&lt;2),"",IF(I31=0,G31,WORKDAY(G31,-I31,'Holidays'!$A$7:$A$66)))</x:f>
      </x:c>
      <x:c r="L31" s="21" t="str">
        <x:f>IF(COUNT(K31,J31)&lt;2,"",IF(J31=0,K31,WORKDAY(K31,-J31,'Holidays'!$A$7:$A$66)))</x:f>
      </x:c>
      <x:c r="M31" s="18"/>
      <x:c r="N31" s="18"/>
      <x:c r="O31" s="18"/>
      <x:c r="P31" s="18"/>
      <x:c r="Q31" s="19" t="str">
        <x:f>IF(D31="","",IF(N31="Cancelled","Cancelled",IF(OR(M31="Submitted",M31="Not required"),M31,IF(OR(K31="",L31="",F31="",M31=""),"Complete paper inputs",IF(K31&lt;'Calendar'!$F$5,"Submission overdue",IF(K31='Calendar'!$F$5,"Submit today",IF(AND(L31&lt;='Calendar'!$F$5,M31&lt;&gt;"Ready"),"Review due","Planned")))))))</x:f>
      </x:c>
      <x:c r="R31" s="19" t="str">
        <x:f>IF(D31="","",IF(OR(N31="Approved",N31="Rejected",N31="Cancelled"),N31,IF(OR(G31="",H31="",E31="",N31=""),"Complete decision inputs",IF(H31&lt;'Calendar'!$F$5,"Decision overdue",IF(G31&gt;H31,"Meeting after need date",IF(N31="Deferred","Reschedule decision",IF(G31&lt;'Calendar'!$F$5,"Record outcome",IF(H31='Calendar'!$F$5,"Decision due today","Planned"))))))))</x:f>
      </x:c>
    </x:row>
    <x:row r="32" ht="44" customHeight="1">
      <x:c r="A32" s="18"/>
      <x:c r="B32" s="18"/>
      <x:c r="C32" s="18"/>
      <x:c r="D32" s="18"/>
      <x:c r="E32" s="18"/>
      <x:c r="F32" s="18"/>
      <x:c r="G32" s="20"/>
      <x:c r="H32" s="20"/>
      <x:c r="I32" s="18"/>
      <x:c r="J32" s="18"/>
      <x:c r="K32" s="21" t="str">
        <x:f>IF(OR(D32="",M32="Not required",COUNT(G32,I32)&lt;2),"",IF(I32=0,G32,WORKDAY(G32,-I32,'Holidays'!$A$7:$A$66)))</x:f>
      </x:c>
      <x:c r="L32" s="21" t="str">
        <x:f>IF(COUNT(K32,J32)&lt;2,"",IF(J32=0,K32,WORKDAY(K32,-J32,'Holidays'!$A$7:$A$66)))</x:f>
      </x:c>
      <x:c r="M32" s="18"/>
      <x:c r="N32" s="18"/>
      <x:c r="O32" s="18"/>
      <x:c r="P32" s="18"/>
      <x:c r="Q32" s="19" t="str">
        <x:f>IF(D32="","",IF(N32="Cancelled","Cancelled",IF(OR(M32="Submitted",M32="Not required"),M32,IF(OR(K32="",L32="",F32="",M32=""),"Complete paper inputs",IF(K32&lt;'Calendar'!$F$5,"Submission overdue",IF(K32='Calendar'!$F$5,"Submit today",IF(AND(L32&lt;='Calendar'!$F$5,M32&lt;&gt;"Ready"),"Review due","Planned")))))))</x:f>
      </x:c>
      <x:c r="R32" s="19" t="str">
        <x:f>IF(D32="","",IF(OR(N32="Approved",N32="Rejected",N32="Cancelled"),N32,IF(OR(G32="",H32="",E32="",N32=""),"Complete decision inputs",IF(H32&lt;'Calendar'!$F$5,"Decision overdue",IF(G32&gt;H32,"Meeting after need date",IF(N32="Deferred","Reschedule decision",IF(G32&lt;'Calendar'!$F$5,"Record outcome",IF(H32='Calendar'!$F$5,"Decision due today","Planned"))))))))</x:f>
      </x:c>
    </x:row>
    <x:row r="33" ht="44" customHeight="1">
      <x:c r="A33" s="18"/>
      <x:c r="B33" s="18"/>
      <x:c r="C33" s="18"/>
      <x:c r="D33" s="18"/>
      <x:c r="E33" s="18"/>
      <x:c r="F33" s="18"/>
      <x:c r="G33" s="20"/>
      <x:c r="H33" s="20"/>
      <x:c r="I33" s="18"/>
      <x:c r="J33" s="18"/>
      <x:c r="K33" s="21" t="str">
        <x:f>IF(OR(D33="",M33="Not required",COUNT(G33,I33)&lt;2),"",IF(I33=0,G33,WORKDAY(G33,-I33,'Holidays'!$A$7:$A$66)))</x:f>
      </x:c>
      <x:c r="L33" s="21" t="str">
        <x:f>IF(COUNT(K33,J33)&lt;2,"",IF(J33=0,K33,WORKDAY(K33,-J33,'Holidays'!$A$7:$A$66)))</x:f>
      </x:c>
      <x:c r="M33" s="18"/>
      <x:c r="N33" s="18"/>
      <x:c r="O33" s="18"/>
      <x:c r="P33" s="18"/>
      <x:c r="Q33" s="19" t="str">
        <x:f>IF(D33="","",IF(N33="Cancelled","Cancelled",IF(OR(M33="Submitted",M33="Not required"),M33,IF(OR(K33="",L33="",F33="",M33=""),"Complete paper inputs",IF(K33&lt;'Calendar'!$F$5,"Submission overdue",IF(K33='Calendar'!$F$5,"Submit today",IF(AND(L33&lt;='Calendar'!$F$5,M33&lt;&gt;"Ready"),"Review due","Planned")))))))</x:f>
      </x:c>
      <x:c r="R33" s="19" t="str">
        <x:f>IF(D33="","",IF(OR(N33="Approved",N33="Rejected",N33="Cancelled"),N33,IF(OR(G33="",H33="",E33="",N33=""),"Complete decision inputs",IF(H33&lt;'Calendar'!$F$5,"Decision overdue",IF(G33&gt;H33,"Meeting after need date",IF(N33="Deferred","Reschedule decision",IF(G33&lt;'Calendar'!$F$5,"Record outcome",IF(H33='Calendar'!$F$5,"Decision due today","Planned"))))))))</x:f>
      </x:c>
    </x:row>
    <x:row r="34" ht="44" customHeight="1">
      <x:c r="A34" s="18"/>
      <x:c r="B34" s="18"/>
      <x:c r="C34" s="18"/>
      <x:c r="D34" s="18"/>
      <x:c r="E34" s="18"/>
      <x:c r="F34" s="18"/>
      <x:c r="G34" s="20"/>
      <x:c r="H34" s="20"/>
      <x:c r="I34" s="18"/>
      <x:c r="J34" s="18"/>
      <x:c r="K34" s="21" t="str">
        <x:f>IF(OR(D34="",M34="Not required",COUNT(G34,I34)&lt;2),"",IF(I34=0,G34,WORKDAY(G34,-I34,'Holidays'!$A$7:$A$66)))</x:f>
      </x:c>
      <x:c r="L34" s="21" t="str">
        <x:f>IF(COUNT(K34,J34)&lt;2,"",IF(J34=0,K34,WORKDAY(K34,-J34,'Holidays'!$A$7:$A$66)))</x:f>
      </x:c>
      <x:c r="M34" s="18"/>
      <x:c r="N34" s="18"/>
      <x:c r="O34" s="18"/>
      <x:c r="P34" s="18"/>
      <x:c r="Q34" s="19" t="str">
        <x:f>IF(D34="","",IF(N34="Cancelled","Cancelled",IF(OR(M34="Submitted",M34="Not required"),M34,IF(OR(K34="",L34="",F34="",M34=""),"Complete paper inputs",IF(K34&lt;'Calendar'!$F$5,"Submission overdue",IF(K34='Calendar'!$F$5,"Submit today",IF(AND(L34&lt;='Calendar'!$F$5,M34&lt;&gt;"Ready"),"Review due","Planned")))))))</x:f>
      </x:c>
      <x:c r="R34" s="19" t="str">
        <x:f>IF(D34="","",IF(OR(N34="Approved",N34="Rejected",N34="Cancelled"),N34,IF(OR(G34="",H34="",E34="",N34=""),"Complete decision inputs",IF(H34&lt;'Calendar'!$F$5,"Decision overdue",IF(G34&gt;H34,"Meeting after need date",IF(N34="Deferred","Reschedule decision",IF(G34&lt;'Calendar'!$F$5,"Record outcome",IF(H34='Calendar'!$F$5,"Decision due today","Planned"))))))))</x:f>
      </x:c>
    </x:row>
    <x:row r="35" ht="44" customHeight="1">
      <x:c r="A35" s="18"/>
      <x:c r="B35" s="18"/>
      <x:c r="C35" s="18"/>
      <x:c r="D35" s="18"/>
      <x:c r="E35" s="18"/>
      <x:c r="F35" s="18"/>
      <x:c r="G35" s="20"/>
      <x:c r="H35" s="20"/>
      <x:c r="I35" s="18"/>
      <x:c r="J35" s="18"/>
      <x:c r="K35" s="21" t="str">
        <x:f>IF(OR(D35="",M35="Not required",COUNT(G35,I35)&lt;2),"",IF(I35=0,G35,WORKDAY(G35,-I35,'Holidays'!$A$7:$A$66)))</x:f>
      </x:c>
      <x:c r="L35" s="21" t="str">
        <x:f>IF(COUNT(K35,J35)&lt;2,"",IF(J35=0,K35,WORKDAY(K35,-J35,'Holidays'!$A$7:$A$66)))</x:f>
      </x:c>
      <x:c r="M35" s="18"/>
      <x:c r="N35" s="18"/>
      <x:c r="O35" s="18"/>
      <x:c r="P35" s="18"/>
      <x:c r="Q35" s="19" t="str">
        <x:f>IF(D35="","",IF(N35="Cancelled","Cancelled",IF(OR(M35="Submitted",M35="Not required"),M35,IF(OR(K35="",L35="",F35="",M35=""),"Complete paper inputs",IF(K35&lt;'Calendar'!$F$5,"Submission overdue",IF(K35='Calendar'!$F$5,"Submit today",IF(AND(L35&lt;='Calendar'!$F$5,M35&lt;&gt;"Ready"),"Review due","Planned")))))))</x:f>
      </x:c>
      <x:c r="R35" s="19" t="str">
        <x:f>IF(D35="","",IF(OR(N35="Approved",N35="Rejected",N35="Cancelled"),N35,IF(OR(G35="",H35="",E35="",N35=""),"Complete decision inputs",IF(H35&lt;'Calendar'!$F$5,"Decision overdue",IF(G35&gt;H35,"Meeting after need date",IF(N35="Deferred","Reschedule decision",IF(G35&lt;'Calendar'!$F$5,"Record outcome",IF(H35='Calendar'!$F$5,"Decision due today","Planned"))))))))</x:f>
      </x:c>
    </x:row>
    <x:row r="36" ht="44" customHeight="1">
      <x:c r="A36" s="18"/>
      <x:c r="B36" s="18"/>
      <x:c r="C36" s="18"/>
      <x:c r="D36" s="18"/>
      <x:c r="E36" s="18"/>
      <x:c r="F36" s="18"/>
      <x:c r="G36" s="20"/>
      <x:c r="H36" s="20"/>
      <x:c r="I36" s="18"/>
      <x:c r="J36" s="18"/>
      <x:c r="K36" s="21" t="str">
        <x:f>IF(OR(D36="",M36="Not required",COUNT(G36,I36)&lt;2),"",IF(I36=0,G36,WORKDAY(G36,-I36,'Holidays'!$A$7:$A$66)))</x:f>
      </x:c>
      <x:c r="L36" s="21" t="str">
        <x:f>IF(COUNT(K36,J36)&lt;2,"",IF(J36=0,K36,WORKDAY(K36,-J36,'Holidays'!$A$7:$A$66)))</x:f>
      </x:c>
      <x:c r="M36" s="18"/>
      <x:c r="N36" s="18"/>
      <x:c r="O36" s="18"/>
      <x:c r="P36" s="18"/>
      <x:c r="Q36" s="19" t="str">
        <x:f>IF(D36="","",IF(N36="Cancelled","Cancelled",IF(OR(M36="Submitted",M36="Not required"),M36,IF(OR(K36="",L36="",F36="",M36=""),"Complete paper inputs",IF(K36&lt;'Calendar'!$F$5,"Submission overdue",IF(K36='Calendar'!$F$5,"Submit today",IF(AND(L36&lt;='Calendar'!$F$5,M36&lt;&gt;"Ready"),"Review due","Planned")))))))</x:f>
      </x:c>
      <x:c r="R36" s="19" t="str">
        <x:f>IF(D36="","",IF(OR(N36="Approved",N36="Rejected",N36="Cancelled"),N36,IF(OR(G36="",H36="",E36="",N36=""),"Complete decision inputs",IF(H36&lt;'Calendar'!$F$5,"Decision overdue",IF(G36&gt;H36,"Meeting after need date",IF(N36="Deferred","Reschedule decision",IF(G36&lt;'Calendar'!$F$5,"Record outcome",IF(H36='Calendar'!$F$5,"Decision due today","Planned"))))))))</x:f>
      </x:c>
    </x:row>
    <x:row r="37" ht="44" customHeight="1">
      <x:c r="A37" s="18"/>
      <x:c r="B37" s="18"/>
      <x:c r="C37" s="18"/>
      <x:c r="D37" s="18"/>
      <x:c r="E37" s="18"/>
      <x:c r="F37" s="18"/>
      <x:c r="G37" s="20"/>
      <x:c r="H37" s="20"/>
      <x:c r="I37" s="18"/>
      <x:c r="J37" s="18"/>
      <x:c r="K37" s="21" t="str">
        <x:f>IF(OR(D37="",M37="Not required",COUNT(G37,I37)&lt;2),"",IF(I37=0,G37,WORKDAY(G37,-I37,'Holidays'!$A$7:$A$66)))</x:f>
      </x:c>
      <x:c r="L37" s="21" t="str">
        <x:f>IF(COUNT(K37,J37)&lt;2,"",IF(J37=0,K37,WORKDAY(K37,-J37,'Holidays'!$A$7:$A$66)))</x:f>
      </x:c>
      <x:c r="M37" s="18"/>
      <x:c r="N37" s="18"/>
      <x:c r="O37" s="18"/>
      <x:c r="P37" s="18"/>
      <x:c r="Q37" s="19" t="str">
        <x:f>IF(D37="","",IF(N37="Cancelled","Cancelled",IF(OR(M37="Submitted",M37="Not required"),M37,IF(OR(K37="",L37="",F37="",M37=""),"Complete paper inputs",IF(K37&lt;'Calendar'!$F$5,"Submission overdue",IF(K37='Calendar'!$F$5,"Submit today",IF(AND(L37&lt;='Calendar'!$F$5,M37&lt;&gt;"Ready"),"Review due","Planned")))))))</x:f>
      </x:c>
      <x:c r="R37" s="19" t="str">
        <x:f>IF(D37="","",IF(OR(N37="Approved",N37="Rejected",N37="Cancelled"),N37,IF(OR(G37="",H37="",E37="",N37=""),"Complete decision inputs",IF(H37&lt;'Calendar'!$F$5,"Decision overdue",IF(G37&gt;H37,"Meeting after need date",IF(N37="Deferred","Reschedule decision",IF(G37&lt;'Calendar'!$F$5,"Record outcome",IF(H37='Calendar'!$F$5,"Decision due today","Planned"))))))))</x:f>
      </x:c>
    </x:row>
    <x:row r="38" ht="44" customHeight="1">
      <x:c r="A38" s="18"/>
      <x:c r="B38" s="18"/>
      <x:c r="C38" s="18"/>
      <x:c r="D38" s="18"/>
      <x:c r="E38" s="18"/>
      <x:c r="F38" s="18"/>
      <x:c r="G38" s="20"/>
      <x:c r="H38" s="20"/>
      <x:c r="I38" s="18"/>
      <x:c r="J38" s="18"/>
      <x:c r="K38" s="21" t="str">
        <x:f>IF(OR(D38="",M38="Not required",COUNT(G38,I38)&lt;2),"",IF(I38=0,G38,WORKDAY(G38,-I38,'Holidays'!$A$7:$A$66)))</x:f>
      </x:c>
      <x:c r="L38" s="21" t="str">
        <x:f>IF(COUNT(K38,J38)&lt;2,"",IF(J38=0,K38,WORKDAY(K38,-J38,'Holidays'!$A$7:$A$66)))</x:f>
      </x:c>
      <x:c r="M38" s="18"/>
      <x:c r="N38" s="18"/>
      <x:c r="O38" s="18"/>
      <x:c r="P38" s="18"/>
      <x:c r="Q38" s="19" t="str">
        <x:f>IF(D38="","",IF(N38="Cancelled","Cancelled",IF(OR(M38="Submitted",M38="Not required"),M38,IF(OR(K38="",L38="",F38="",M38=""),"Complete paper inputs",IF(K38&lt;'Calendar'!$F$5,"Submission overdue",IF(K38='Calendar'!$F$5,"Submit today",IF(AND(L38&lt;='Calendar'!$F$5,M38&lt;&gt;"Ready"),"Review due","Planned")))))))</x:f>
      </x:c>
      <x:c r="R38" s="19" t="str">
        <x:f>IF(D38="","",IF(OR(N38="Approved",N38="Rejected",N38="Cancelled"),N38,IF(OR(G38="",H38="",E38="",N38=""),"Complete decision inputs",IF(H38&lt;'Calendar'!$F$5,"Decision overdue",IF(G38&gt;H38,"Meeting after need date",IF(N38="Deferred","Reschedule decision",IF(G38&lt;'Calendar'!$F$5,"Record outcome",IF(H38='Calendar'!$F$5,"Decision due today","Planned"))))))))</x:f>
      </x:c>
    </x:row>
    <x:row r="39" ht="44" customHeight="1">
      <x:c r="A39" s="18"/>
      <x:c r="B39" s="18"/>
      <x:c r="C39" s="18"/>
      <x:c r="D39" s="18"/>
      <x:c r="E39" s="18"/>
      <x:c r="F39" s="18"/>
      <x:c r="G39" s="20"/>
      <x:c r="H39" s="20"/>
      <x:c r="I39" s="18"/>
      <x:c r="J39" s="18"/>
      <x:c r="K39" s="21" t="str">
        <x:f>IF(OR(D39="",M39="Not required",COUNT(G39,I39)&lt;2),"",IF(I39=0,G39,WORKDAY(G39,-I39,'Holidays'!$A$7:$A$66)))</x:f>
      </x:c>
      <x:c r="L39" s="21" t="str">
        <x:f>IF(COUNT(K39,J39)&lt;2,"",IF(J39=0,K39,WORKDAY(K39,-J39,'Holidays'!$A$7:$A$66)))</x:f>
      </x:c>
      <x:c r="M39" s="18"/>
      <x:c r="N39" s="18"/>
      <x:c r="O39" s="18"/>
      <x:c r="P39" s="18"/>
      <x:c r="Q39" s="19" t="str">
        <x:f>IF(D39="","",IF(N39="Cancelled","Cancelled",IF(OR(M39="Submitted",M39="Not required"),M39,IF(OR(K39="",L39="",F39="",M39=""),"Complete paper inputs",IF(K39&lt;'Calendar'!$F$5,"Submission overdue",IF(K39='Calendar'!$F$5,"Submit today",IF(AND(L39&lt;='Calendar'!$F$5,M39&lt;&gt;"Ready"),"Review due","Planned")))))))</x:f>
      </x:c>
      <x:c r="R39" s="19" t="str">
        <x:f>IF(D39="","",IF(OR(N39="Approved",N39="Rejected",N39="Cancelled"),N39,IF(OR(G39="",H39="",E39="",N39=""),"Complete decision inputs",IF(H39&lt;'Calendar'!$F$5,"Decision overdue",IF(G39&gt;H39,"Meeting after need date",IF(N39="Deferred","Reschedule decision",IF(G39&lt;'Calendar'!$F$5,"Record outcome",IF(H39='Calendar'!$F$5,"Decision due today","Planned"))))))))</x:f>
      </x:c>
    </x:row>
    <x:row r="40" ht="44" customHeight="1">
      <x:c r="A40" s="18"/>
      <x:c r="B40" s="18"/>
      <x:c r="C40" s="18"/>
      <x:c r="D40" s="18"/>
      <x:c r="E40" s="18"/>
      <x:c r="F40" s="18"/>
      <x:c r="G40" s="20"/>
      <x:c r="H40" s="20"/>
      <x:c r="I40" s="18"/>
      <x:c r="J40" s="18"/>
      <x:c r="K40" s="21" t="str">
        <x:f>IF(OR(D40="",M40="Not required",COUNT(G40,I40)&lt;2),"",IF(I40=0,G40,WORKDAY(G40,-I40,'Holidays'!$A$7:$A$66)))</x:f>
      </x:c>
      <x:c r="L40" s="21" t="str">
        <x:f>IF(COUNT(K40,J40)&lt;2,"",IF(J40=0,K40,WORKDAY(K40,-J40,'Holidays'!$A$7:$A$66)))</x:f>
      </x:c>
      <x:c r="M40" s="18"/>
      <x:c r="N40" s="18"/>
      <x:c r="O40" s="18"/>
      <x:c r="P40" s="18"/>
      <x:c r="Q40" s="19" t="str">
        <x:f>IF(D40="","",IF(N40="Cancelled","Cancelled",IF(OR(M40="Submitted",M40="Not required"),M40,IF(OR(K40="",L40="",F40="",M40=""),"Complete paper inputs",IF(K40&lt;'Calendar'!$F$5,"Submission overdue",IF(K40='Calendar'!$F$5,"Submit today",IF(AND(L40&lt;='Calendar'!$F$5,M40&lt;&gt;"Ready"),"Review due","Planned")))))))</x:f>
      </x:c>
      <x:c r="R40" s="19" t="str">
        <x:f>IF(D40="","",IF(OR(N40="Approved",N40="Rejected",N40="Cancelled"),N40,IF(OR(G40="",H40="",E40="",N40=""),"Complete decision inputs",IF(H40&lt;'Calendar'!$F$5,"Decision overdue",IF(G40&gt;H40,"Meeting after need date",IF(N40="Deferred","Reschedule decision",IF(G40&lt;'Calendar'!$F$5,"Record outcome",IF(H40='Calendar'!$F$5,"Decision due today","Planned"))))))))</x:f>
      </x:c>
    </x:row>
    <x:row r="41" ht="44" customHeight="1">
      <x:c r="A41" s="18"/>
      <x:c r="B41" s="18"/>
      <x:c r="C41" s="18"/>
      <x:c r="D41" s="18"/>
      <x:c r="E41" s="18"/>
      <x:c r="F41" s="18"/>
      <x:c r="G41" s="20"/>
      <x:c r="H41" s="20"/>
      <x:c r="I41" s="18"/>
      <x:c r="J41" s="18"/>
      <x:c r="K41" s="21" t="str">
        <x:f>IF(OR(D41="",M41="Not required",COUNT(G41,I41)&lt;2),"",IF(I41=0,G41,WORKDAY(G41,-I41,'Holidays'!$A$7:$A$66)))</x:f>
      </x:c>
      <x:c r="L41" s="21" t="str">
        <x:f>IF(COUNT(K41,J41)&lt;2,"",IF(J41=0,K41,WORKDAY(K41,-J41,'Holidays'!$A$7:$A$66)))</x:f>
      </x:c>
      <x:c r="M41" s="18"/>
      <x:c r="N41" s="18"/>
      <x:c r="O41" s="18"/>
      <x:c r="P41" s="18"/>
      <x:c r="Q41" s="19" t="str">
        <x:f>IF(D41="","",IF(N41="Cancelled","Cancelled",IF(OR(M41="Submitted",M41="Not required"),M41,IF(OR(K41="",L41="",F41="",M41=""),"Complete paper inputs",IF(K41&lt;'Calendar'!$F$5,"Submission overdue",IF(K41='Calendar'!$F$5,"Submit today",IF(AND(L41&lt;='Calendar'!$F$5,M41&lt;&gt;"Ready"),"Review due","Planned")))))))</x:f>
      </x:c>
      <x:c r="R41" s="19" t="str">
        <x:f>IF(D41="","",IF(OR(N41="Approved",N41="Rejected",N41="Cancelled"),N41,IF(OR(G41="",H41="",E41="",N41=""),"Complete decision inputs",IF(H41&lt;'Calendar'!$F$5,"Decision overdue",IF(G41&gt;H41,"Meeting after need date",IF(N41="Deferred","Reschedule decision",IF(G41&lt;'Calendar'!$F$5,"Record outcome",IF(H41='Calendar'!$F$5,"Decision due today","Planned"))))))))</x:f>
      </x:c>
    </x:row>
    <x:row r="42" ht="44" customHeight="1">
      <x:c r="A42" s="18"/>
      <x:c r="B42" s="18"/>
      <x:c r="C42" s="18"/>
      <x:c r="D42" s="18"/>
      <x:c r="E42" s="18"/>
      <x:c r="F42" s="18"/>
      <x:c r="G42" s="20"/>
      <x:c r="H42" s="20"/>
      <x:c r="I42" s="18"/>
      <x:c r="J42" s="18"/>
      <x:c r="K42" s="21" t="str">
        <x:f>IF(OR(D42="",M42="Not required",COUNT(G42,I42)&lt;2),"",IF(I42=0,G42,WORKDAY(G42,-I42,'Holidays'!$A$7:$A$66)))</x:f>
      </x:c>
      <x:c r="L42" s="21" t="str">
        <x:f>IF(COUNT(K42,J42)&lt;2,"",IF(J42=0,K42,WORKDAY(K42,-J42,'Holidays'!$A$7:$A$66)))</x:f>
      </x:c>
      <x:c r="M42" s="18"/>
      <x:c r="N42" s="18"/>
      <x:c r="O42" s="18"/>
      <x:c r="P42" s="18"/>
      <x:c r="Q42" s="19" t="str">
        <x:f>IF(D42="","",IF(N42="Cancelled","Cancelled",IF(OR(M42="Submitted",M42="Not required"),M42,IF(OR(K42="",L42="",F42="",M42=""),"Complete paper inputs",IF(K42&lt;'Calendar'!$F$5,"Submission overdue",IF(K42='Calendar'!$F$5,"Submit today",IF(AND(L42&lt;='Calendar'!$F$5,M42&lt;&gt;"Ready"),"Review due","Planned")))))))</x:f>
      </x:c>
      <x:c r="R42" s="19" t="str">
        <x:f>IF(D42="","",IF(OR(N42="Approved",N42="Rejected",N42="Cancelled"),N42,IF(OR(G42="",H42="",E42="",N42=""),"Complete decision inputs",IF(H42&lt;'Calendar'!$F$5,"Decision overdue",IF(G42&gt;H42,"Meeting after need date",IF(N42="Deferred","Reschedule decision",IF(G42&lt;'Calendar'!$F$5,"Record outcome",IF(H42='Calendar'!$F$5,"Decision due today","Planned"))))))))</x:f>
      </x:c>
    </x:row>
    <x:row r="43" ht="44" customHeight="1">
      <x:c r="A43" s="18"/>
      <x:c r="B43" s="18"/>
      <x:c r="C43" s="18"/>
      <x:c r="D43" s="18"/>
      <x:c r="E43" s="18"/>
      <x:c r="F43" s="18"/>
      <x:c r="G43" s="20"/>
      <x:c r="H43" s="20"/>
      <x:c r="I43" s="18"/>
      <x:c r="J43" s="18"/>
      <x:c r="K43" s="21" t="str">
        <x:f>IF(OR(D43="",M43="Not required",COUNT(G43,I43)&lt;2),"",IF(I43=0,G43,WORKDAY(G43,-I43,'Holidays'!$A$7:$A$66)))</x:f>
      </x:c>
      <x:c r="L43" s="21" t="str">
        <x:f>IF(COUNT(K43,J43)&lt;2,"",IF(J43=0,K43,WORKDAY(K43,-J43,'Holidays'!$A$7:$A$66)))</x:f>
      </x:c>
      <x:c r="M43" s="18"/>
      <x:c r="N43" s="18"/>
      <x:c r="O43" s="18"/>
      <x:c r="P43" s="18"/>
      <x:c r="Q43" s="19" t="str">
        <x:f>IF(D43="","",IF(N43="Cancelled","Cancelled",IF(OR(M43="Submitted",M43="Not required"),M43,IF(OR(K43="",L43="",F43="",M43=""),"Complete paper inputs",IF(K43&lt;'Calendar'!$F$5,"Submission overdue",IF(K43='Calendar'!$F$5,"Submit today",IF(AND(L43&lt;='Calendar'!$F$5,M43&lt;&gt;"Ready"),"Review due","Planned")))))))</x:f>
      </x:c>
      <x:c r="R43" s="19" t="str">
        <x:f>IF(D43="","",IF(OR(N43="Approved",N43="Rejected",N43="Cancelled"),N43,IF(OR(G43="",H43="",E43="",N43=""),"Complete decision inputs",IF(H43&lt;'Calendar'!$F$5,"Decision overdue",IF(G43&gt;H43,"Meeting after need date",IF(N43="Deferred","Reschedule decision",IF(G43&lt;'Calendar'!$F$5,"Record outcome",IF(H43='Calendar'!$F$5,"Decision due today","Planned"))))))))</x:f>
      </x:c>
    </x:row>
    <x:row r="44" ht="44" customHeight="1">
      <x:c r="A44" s="18"/>
      <x:c r="B44" s="18"/>
      <x:c r="C44" s="18"/>
      <x:c r="D44" s="18"/>
      <x:c r="E44" s="18"/>
      <x:c r="F44" s="18"/>
      <x:c r="G44" s="20"/>
      <x:c r="H44" s="20"/>
      <x:c r="I44" s="18"/>
      <x:c r="J44" s="18"/>
      <x:c r="K44" s="21" t="str">
        <x:f>IF(OR(D44="",M44="Not required",COUNT(G44,I44)&lt;2),"",IF(I44=0,G44,WORKDAY(G44,-I44,'Holidays'!$A$7:$A$66)))</x:f>
      </x:c>
      <x:c r="L44" s="21" t="str">
        <x:f>IF(COUNT(K44,J44)&lt;2,"",IF(J44=0,K44,WORKDAY(K44,-J44,'Holidays'!$A$7:$A$66)))</x:f>
      </x:c>
      <x:c r="M44" s="18"/>
      <x:c r="N44" s="18"/>
      <x:c r="O44" s="18"/>
      <x:c r="P44" s="18"/>
      <x:c r="Q44" s="19" t="str">
        <x:f>IF(D44="","",IF(N44="Cancelled","Cancelled",IF(OR(M44="Submitted",M44="Not required"),M44,IF(OR(K44="",L44="",F44="",M44=""),"Complete paper inputs",IF(K44&lt;'Calendar'!$F$5,"Submission overdue",IF(K44='Calendar'!$F$5,"Submit today",IF(AND(L44&lt;='Calendar'!$F$5,M44&lt;&gt;"Ready"),"Review due","Planned")))))))</x:f>
      </x:c>
      <x:c r="R44" s="19" t="str">
        <x:f>IF(D44="","",IF(OR(N44="Approved",N44="Rejected",N44="Cancelled"),N44,IF(OR(G44="",H44="",E44="",N44=""),"Complete decision inputs",IF(H44&lt;'Calendar'!$F$5,"Decision overdue",IF(G44&gt;H44,"Meeting after need date",IF(N44="Deferred","Reschedule decision",IF(G44&lt;'Calendar'!$F$5,"Record outcome",IF(H44='Calendar'!$F$5,"Decision due today","Planned"))))))))</x:f>
      </x:c>
    </x:row>
    <x:row r="45" ht="44" customHeight="1">
      <x:c r="A45" s="18"/>
      <x:c r="B45" s="18"/>
      <x:c r="C45" s="18"/>
      <x:c r="D45" s="18"/>
      <x:c r="E45" s="18"/>
      <x:c r="F45" s="18"/>
      <x:c r="G45" s="20"/>
      <x:c r="H45" s="20"/>
      <x:c r="I45" s="18"/>
      <x:c r="J45" s="18"/>
      <x:c r="K45" s="21" t="str">
        <x:f>IF(OR(D45="",M45="Not required",COUNT(G45,I45)&lt;2),"",IF(I45=0,G45,WORKDAY(G45,-I45,'Holidays'!$A$7:$A$66)))</x:f>
      </x:c>
      <x:c r="L45" s="21" t="str">
        <x:f>IF(COUNT(K45,J45)&lt;2,"",IF(J45=0,K45,WORKDAY(K45,-J45,'Holidays'!$A$7:$A$66)))</x:f>
      </x:c>
      <x:c r="M45" s="18"/>
      <x:c r="N45" s="18"/>
      <x:c r="O45" s="18"/>
      <x:c r="P45" s="18"/>
      <x:c r="Q45" s="19" t="str">
        <x:f>IF(D45="","",IF(N45="Cancelled","Cancelled",IF(OR(M45="Submitted",M45="Not required"),M45,IF(OR(K45="",L45="",F45="",M45=""),"Complete paper inputs",IF(K45&lt;'Calendar'!$F$5,"Submission overdue",IF(K45='Calendar'!$F$5,"Submit today",IF(AND(L45&lt;='Calendar'!$F$5,M45&lt;&gt;"Ready"),"Review due","Planned")))))))</x:f>
      </x:c>
      <x:c r="R45" s="19" t="str">
        <x:f>IF(D45="","",IF(OR(N45="Approved",N45="Rejected",N45="Cancelled"),N45,IF(OR(G45="",H45="",E45="",N45=""),"Complete decision inputs",IF(H45&lt;'Calendar'!$F$5,"Decision overdue",IF(G45&gt;H45,"Meeting after need date",IF(N45="Deferred","Reschedule decision",IF(G45&lt;'Calendar'!$F$5,"Record outcome",IF(H45='Calendar'!$F$5,"Decision due today","Planned"))))))))</x:f>
      </x:c>
    </x:row>
    <x:row r="46" ht="44" customHeight="1">
      <x:c r="A46" s="18"/>
      <x:c r="B46" s="18"/>
      <x:c r="C46" s="18"/>
      <x:c r="D46" s="18"/>
      <x:c r="E46" s="18"/>
      <x:c r="F46" s="18"/>
      <x:c r="G46" s="20"/>
      <x:c r="H46" s="20"/>
      <x:c r="I46" s="18"/>
      <x:c r="J46" s="18"/>
      <x:c r="K46" s="21" t="str">
        <x:f>IF(OR(D46="",M46="Not required",COUNT(G46,I46)&lt;2),"",IF(I46=0,G46,WORKDAY(G46,-I46,'Holidays'!$A$7:$A$66)))</x:f>
      </x:c>
      <x:c r="L46" s="21" t="str">
        <x:f>IF(COUNT(K46,J46)&lt;2,"",IF(J46=0,K46,WORKDAY(K46,-J46,'Holidays'!$A$7:$A$66)))</x:f>
      </x:c>
      <x:c r="M46" s="18"/>
      <x:c r="N46" s="18"/>
      <x:c r="O46" s="18"/>
      <x:c r="P46" s="18"/>
      <x:c r="Q46" s="19" t="str">
        <x:f>IF(D46="","",IF(N46="Cancelled","Cancelled",IF(OR(M46="Submitted",M46="Not required"),M46,IF(OR(K46="",L46="",F46="",M46=""),"Complete paper inputs",IF(K46&lt;'Calendar'!$F$5,"Submission overdue",IF(K46='Calendar'!$F$5,"Submit today",IF(AND(L46&lt;='Calendar'!$F$5,M46&lt;&gt;"Ready"),"Review due","Planned")))))))</x:f>
      </x:c>
      <x:c r="R46" s="19" t="str">
        <x:f>IF(D46="","",IF(OR(N46="Approved",N46="Rejected",N46="Cancelled"),N46,IF(OR(G46="",H46="",E46="",N46=""),"Complete decision inputs",IF(H46&lt;'Calendar'!$F$5,"Decision overdue",IF(G46&gt;H46,"Meeting after need date",IF(N46="Deferred","Reschedule decision",IF(G46&lt;'Calendar'!$F$5,"Record outcome",IF(H46='Calendar'!$F$5,"Decision due today","Planned"))))))))</x:f>
      </x:c>
    </x:row>
    <x:row r="47" ht="44" customHeight="1">
      <x:c r="A47" s="18"/>
      <x:c r="B47" s="18"/>
      <x:c r="C47" s="18"/>
      <x:c r="D47" s="18"/>
      <x:c r="E47" s="18"/>
      <x:c r="F47" s="18"/>
      <x:c r="G47" s="20"/>
      <x:c r="H47" s="20"/>
      <x:c r="I47" s="18"/>
      <x:c r="J47" s="18"/>
      <x:c r="K47" s="21" t="str">
        <x:f>IF(OR(D47="",M47="Not required",COUNT(G47,I47)&lt;2),"",IF(I47=0,G47,WORKDAY(G47,-I47,'Holidays'!$A$7:$A$66)))</x:f>
      </x:c>
      <x:c r="L47" s="21" t="str">
        <x:f>IF(COUNT(K47,J47)&lt;2,"",IF(J47=0,K47,WORKDAY(K47,-J47,'Holidays'!$A$7:$A$66)))</x:f>
      </x:c>
      <x:c r="M47" s="18"/>
      <x:c r="N47" s="18"/>
      <x:c r="O47" s="18"/>
      <x:c r="P47" s="18"/>
      <x:c r="Q47" s="19" t="str">
        <x:f>IF(D47="","",IF(N47="Cancelled","Cancelled",IF(OR(M47="Submitted",M47="Not required"),M47,IF(OR(K47="",L47="",F47="",M47=""),"Complete paper inputs",IF(K47&lt;'Calendar'!$F$5,"Submission overdue",IF(K47='Calendar'!$F$5,"Submit today",IF(AND(L47&lt;='Calendar'!$F$5,M47&lt;&gt;"Ready"),"Review due","Planned")))))))</x:f>
      </x:c>
      <x:c r="R47" s="19" t="str">
        <x:f>IF(D47="","",IF(OR(N47="Approved",N47="Rejected",N47="Cancelled"),N47,IF(OR(G47="",H47="",E47="",N47=""),"Complete decision inputs",IF(H47&lt;'Calendar'!$F$5,"Decision overdue",IF(G47&gt;H47,"Meeting after need date",IF(N47="Deferred","Reschedule decision",IF(G47&lt;'Calendar'!$F$5,"Record outcome",IF(H47='Calendar'!$F$5,"Decision due today","Planned"))))))))</x:f>
      </x:c>
    </x:row>
    <x:row r="48" ht="44" customHeight="1">
      <x:c r="A48" s="18"/>
      <x:c r="B48" s="18"/>
      <x:c r="C48" s="18"/>
      <x:c r="D48" s="18"/>
      <x:c r="E48" s="18"/>
      <x:c r="F48" s="18"/>
      <x:c r="G48" s="20"/>
      <x:c r="H48" s="20"/>
      <x:c r="I48" s="18"/>
      <x:c r="J48" s="18"/>
      <x:c r="K48" s="21" t="str">
        <x:f>IF(OR(D48="",M48="Not required",COUNT(G48,I48)&lt;2),"",IF(I48=0,G48,WORKDAY(G48,-I48,'Holidays'!$A$7:$A$66)))</x:f>
      </x:c>
      <x:c r="L48" s="21" t="str">
        <x:f>IF(COUNT(K48,J48)&lt;2,"",IF(J48=0,K48,WORKDAY(K48,-J48,'Holidays'!$A$7:$A$66)))</x:f>
      </x:c>
      <x:c r="M48" s="18"/>
      <x:c r="N48" s="18"/>
      <x:c r="O48" s="18"/>
      <x:c r="P48" s="18"/>
      <x:c r="Q48" s="19" t="str">
        <x:f>IF(D48="","",IF(N48="Cancelled","Cancelled",IF(OR(M48="Submitted",M48="Not required"),M48,IF(OR(K48="",L48="",F48="",M48=""),"Complete paper inputs",IF(K48&lt;'Calendar'!$F$5,"Submission overdue",IF(K48='Calendar'!$F$5,"Submit today",IF(AND(L48&lt;='Calendar'!$F$5,M48&lt;&gt;"Ready"),"Review due","Planned")))))))</x:f>
      </x:c>
      <x:c r="R48" s="19" t="str">
        <x:f>IF(D48="","",IF(OR(N48="Approved",N48="Rejected",N48="Cancelled"),N48,IF(OR(G48="",H48="",E48="",N48=""),"Complete decision inputs",IF(H48&lt;'Calendar'!$F$5,"Decision overdue",IF(G48&gt;H48,"Meeting after need date",IF(N48="Deferred","Reschedule decision",IF(G48&lt;'Calendar'!$F$5,"Record outcome",IF(H48='Calendar'!$F$5,"Decision due today","Planned"))))))))</x:f>
      </x:c>
    </x:row>
    <x:row r="49" ht="44" customHeight="1">
      <x:c r="A49" s="18"/>
      <x:c r="B49" s="18"/>
      <x:c r="C49" s="18"/>
      <x:c r="D49" s="18"/>
      <x:c r="E49" s="18"/>
      <x:c r="F49" s="18"/>
      <x:c r="G49" s="20"/>
      <x:c r="H49" s="20"/>
      <x:c r="I49" s="18"/>
      <x:c r="J49" s="18"/>
      <x:c r="K49" s="21" t="str">
        <x:f>IF(OR(D49="",M49="Not required",COUNT(G49,I49)&lt;2),"",IF(I49=0,G49,WORKDAY(G49,-I49,'Holidays'!$A$7:$A$66)))</x:f>
      </x:c>
      <x:c r="L49" s="21" t="str">
        <x:f>IF(COUNT(K49,J49)&lt;2,"",IF(J49=0,K49,WORKDAY(K49,-J49,'Holidays'!$A$7:$A$66)))</x:f>
      </x:c>
      <x:c r="M49" s="18"/>
      <x:c r="N49" s="18"/>
      <x:c r="O49" s="18"/>
      <x:c r="P49" s="18"/>
      <x:c r="Q49" s="19" t="str">
        <x:f>IF(D49="","",IF(N49="Cancelled","Cancelled",IF(OR(M49="Submitted",M49="Not required"),M49,IF(OR(K49="",L49="",F49="",M49=""),"Complete paper inputs",IF(K49&lt;'Calendar'!$F$5,"Submission overdue",IF(K49='Calendar'!$F$5,"Submit today",IF(AND(L49&lt;='Calendar'!$F$5,M49&lt;&gt;"Ready"),"Review due","Planned")))))))</x:f>
      </x:c>
      <x:c r="R49" s="19" t="str">
        <x:f>IF(D49="","",IF(OR(N49="Approved",N49="Rejected",N49="Cancelled"),N49,IF(OR(G49="",H49="",E49="",N49=""),"Complete decision inputs",IF(H49&lt;'Calendar'!$F$5,"Decision overdue",IF(G49&gt;H49,"Meeting after need date",IF(N49="Deferred","Reschedule decision",IF(G49&lt;'Calendar'!$F$5,"Record outcome",IF(H49='Calendar'!$F$5,"Decision due today","Planned"))))))))</x:f>
      </x:c>
    </x:row>
    <x:row r="50" ht="44" customHeight="1">
      <x:c r="A50" s="18"/>
      <x:c r="B50" s="18"/>
      <x:c r="C50" s="18"/>
      <x:c r="D50" s="18"/>
      <x:c r="E50" s="18"/>
      <x:c r="F50" s="18"/>
      <x:c r="G50" s="20"/>
      <x:c r="H50" s="20"/>
      <x:c r="I50" s="18"/>
      <x:c r="J50" s="18"/>
      <x:c r="K50" s="21" t="str">
        <x:f>IF(OR(D50="",M50="Not required",COUNT(G50,I50)&lt;2),"",IF(I50=0,G50,WORKDAY(G50,-I50,'Holidays'!$A$7:$A$66)))</x:f>
      </x:c>
      <x:c r="L50" s="21" t="str">
        <x:f>IF(COUNT(K50,J50)&lt;2,"",IF(J50=0,K50,WORKDAY(K50,-J50,'Holidays'!$A$7:$A$66)))</x:f>
      </x:c>
      <x:c r="M50" s="18"/>
      <x:c r="N50" s="18"/>
      <x:c r="O50" s="18"/>
      <x:c r="P50" s="18"/>
      <x:c r="Q50" s="19" t="str">
        <x:f>IF(D50="","",IF(N50="Cancelled","Cancelled",IF(OR(M50="Submitted",M50="Not required"),M50,IF(OR(K50="",L50="",F50="",M50=""),"Complete paper inputs",IF(K50&lt;'Calendar'!$F$5,"Submission overdue",IF(K50='Calendar'!$F$5,"Submit today",IF(AND(L50&lt;='Calendar'!$F$5,M50&lt;&gt;"Ready"),"Review due","Planned")))))))</x:f>
      </x:c>
      <x:c r="R50" s="19" t="str">
        <x:f>IF(D50="","",IF(OR(N50="Approved",N50="Rejected",N50="Cancelled"),N50,IF(OR(G50="",H50="",E50="",N50=""),"Complete decision inputs",IF(H50&lt;'Calendar'!$F$5,"Decision overdue",IF(G50&gt;H50,"Meeting after need date",IF(N50="Deferred","Reschedule decision",IF(G50&lt;'Calendar'!$F$5,"Record outcome",IF(H50='Calendar'!$F$5,"Decision due today","Planned"))))))))</x:f>
      </x:c>
    </x:row>
    <x:row r="51" ht="44" customHeight="1">
      <x:c r="A51" s="18"/>
      <x:c r="B51" s="18"/>
      <x:c r="C51" s="18"/>
      <x:c r="D51" s="18"/>
      <x:c r="E51" s="18"/>
      <x:c r="F51" s="18"/>
      <x:c r="G51" s="20"/>
      <x:c r="H51" s="20"/>
      <x:c r="I51" s="18"/>
      <x:c r="J51" s="18"/>
      <x:c r="K51" s="21" t="str">
        <x:f>IF(OR(D51="",M51="Not required",COUNT(G51,I51)&lt;2),"",IF(I51=0,G51,WORKDAY(G51,-I51,'Holidays'!$A$7:$A$66)))</x:f>
      </x:c>
      <x:c r="L51" s="21" t="str">
        <x:f>IF(COUNT(K51,J51)&lt;2,"",IF(J51=0,K51,WORKDAY(K51,-J51,'Holidays'!$A$7:$A$66)))</x:f>
      </x:c>
      <x:c r="M51" s="18"/>
      <x:c r="N51" s="18"/>
      <x:c r="O51" s="18"/>
      <x:c r="P51" s="18"/>
      <x:c r="Q51" s="19" t="str">
        <x:f>IF(D51="","",IF(N51="Cancelled","Cancelled",IF(OR(M51="Submitted",M51="Not required"),M51,IF(OR(K51="",L51="",F51="",M51=""),"Complete paper inputs",IF(K51&lt;'Calendar'!$F$5,"Submission overdue",IF(K51='Calendar'!$F$5,"Submit today",IF(AND(L51&lt;='Calendar'!$F$5,M51&lt;&gt;"Ready"),"Review due","Planned")))))))</x:f>
      </x:c>
      <x:c r="R51" s="19" t="str">
        <x:f>IF(D51="","",IF(OR(N51="Approved",N51="Rejected",N51="Cancelled"),N51,IF(OR(G51="",H51="",E51="",N51=""),"Complete decision inputs",IF(H51&lt;'Calendar'!$F$5,"Decision overdue",IF(G51&gt;H51,"Meeting after need date",IF(N51="Deferred","Reschedule decision",IF(G51&lt;'Calendar'!$F$5,"Record outcome",IF(H51='Calendar'!$F$5,"Decision due today","Planned"))))))))</x:f>
      </x:c>
    </x:row>
    <x:row r="52" ht="44" customHeight="1">
      <x:c r="A52" s="18"/>
      <x:c r="B52" s="18"/>
      <x:c r="C52" s="18"/>
      <x:c r="D52" s="18"/>
      <x:c r="E52" s="18"/>
      <x:c r="F52" s="18"/>
      <x:c r="G52" s="20"/>
      <x:c r="H52" s="20"/>
      <x:c r="I52" s="18"/>
      <x:c r="J52" s="18"/>
      <x:c r="K52" s="21" t="str">
        <x:f>IF(OR(D52="",M52="Not required",COUNT(G52,I52)&lt;2),"",IF(I52=0,G52,WORKDAY(G52,-I52,'Holidays'!$A$7:$A$66)))</x:f>
      </x:c>
      <x:c r="L52" s="21" t="str">
        <x:f>IF(COUNT(K52,J52)&lt;2,"",IF(J52=0,K52,WORKDAY(K52,-J52,'Holidays'!$A$7:$A$66)))</x:f>
      </x:c>
      <x:c r="M52" s="18"/>
      <x:c r="N52" s="18"/>
      <x:c r="O52" s="18"/>
      <x:c r="P52" s="18"/>
      <x:c r="Q52" s="19" t="str">
        <x:f>IF(D52="","",IF(N52="Cancelled","Cancelled",IF(OR(M52="Submitted",M52="Not required"),M52,IF(OR(K52="",L52="",F52="",M52=""),"Complete paper inputs",IF(K52&lt;'Calendar'!$F$5,"Submission overdue",IF(K52='Calendar'!$F$5,"Submit today",IF(AND(L52&lt;='Calendar'!$F$5,M52&lt;&gt;"Ready"),"Review due","Planned")))))))</x:f>
      </x:c>
      <x:c r="R52" s="19" t="str">
        <x:f>IF(D52="","",IF(OR(N52="Approved",N52="Rejected",N52="Cancelled"),N52,IF(OR(G52="",H52="",E52="",N52=""),"Complete decision inputs",IF(H52&lt;'Calendar'!$F$5,"Decision overdue",IF(G52&gt;H52,"Meeting after need date",IF(N52="Deferred","Reschedule decision",IF(G52&lt;'Calendar'!$F$5,"Record outcome",IF(H52='Calendar'!$F$5,"Decision due today","Planned"))))))))</x:f>
      </x:c>
    </x:row>
    <x:row r="53" ht="44" customHeight="1">
      <x:c r="A53" s="18"/>
      <x:c r="B53" s="18"/>
      <x:c r="C53" s="18"/>
      <x:c r="D53" s="18"/>
      <x:c r="E53" s="18"/>
      <x:c r="F53" s="18"/>
      <x:c r="G53" s="20"/>
      <x:c r="H53" s="20"/>
      <x:c r="I53" s="18"/>
      <x:c r="J53" s="18"/>
      <x:c r="K53" s="21" t="str">
        <x:f>IF(OR(D53="",M53="Not required",COUNT(G53,I53)&lt;2),"",IF(I53=0,G53,WORKDAY(G53,-I53,'Holidays'!$A$7:$A$66)))</x:f>
      </x:c>
      <x:c r="L53" s="21" t="str">
        <x:f>IF(COUNT(K53,J53)&lt;2,"",IF(J53=0,K53,WORKDAY(K53,-J53,'Holidays'!$A$7:$A$66)))</x:f>
      </x:c>
      <x:c r="M53" s="18"/>
      <x:c r="N53" s="18"/>
      <x:c r="O53" s="18"/>
      <x:c r="P53" s="18"/>
      <x:c r="Q53" s="19" t="str">
        <x:f>IF(D53="","",IF(N53="Cancelled","Cancelled",IF(OR(M53="Submitted",M53="Not required"),M53,IF(OR(K53="",L53="",F53="",M53=""),"Complete paper inputs",IF(K53&lt;'Calendar'!$F$5,"Submission overdue",IF(K53='Calendar'!$F$5,"Submit today",IF(AND(L53&lt;='Calendar'!$F$5,M53&lt;&gt;"Ready"),"Review due","Planned")))))))</x:f>
      </x:c>
      <x:c r="R53" s="19" t="str">
        <x:f>IF(D53="","",IF(OR(N53="Approved",N53="Rejected",N53="Cancelled"),N53,IF(OR(G53="",H53="",E53="",N53=""),"Complete decision inputs",IF(H53&lt;'Calendar'!$F$5,"Decision overdue",IF(G53&gt;H53,"Meeting after need date",IF(N53="Deferred","Reschedule decision",IF(G53&lt;'Calendar'!$F$5,"Record outcome",IF(H53='Calendar'!$F$5,"Decision due today","Planned"))))))))</x:f>
      </x:c>
    </x:row>
    <x:row r="54" ht="44" customHeight="1">
      <x:c r="A54" s="18"/>
      <x:c r="B54" s="18"/>
      <x:c r="C54" s="18"/>
      <x:c r="D54" s="18"/>
      <x:c r="E54" s="18"/>
      <x:c r="F54" s="18"/>
      <x:c r="G54" s="20"/>
      <x:c r="H54" s="20"/>
      <x:c r="I54" s="18"/>
      <x:c r="J54" s="18"/>
      <x:c r="K54" s="21" t="str">
        <x:f>IF(OR(D54="",M54="Not required",COUNT(G54,I54)&lt;2),"",IF(I54=0,G54,WORKDAY(G54,-I54,'Holidays'!$A$7:$A$66)))</x:f>
      </x:c>
      <x:c r="L54" s="21" t="str">
        <x:f>IF(COUNT(K54,J54)&lt;2,"",IF(J54=0,K54,WORKDAY(K54,-J54,'Holidays'!$A$7:$A$66)))</x:f>
      </x:c>
      <x:c r="M54" s="18"/>
      <x:c r="N54" s="18"/>
      <x:c r="O54" s="18"/>
      <x:c r="P54" s="18"/>
      <x:c r="Q54" s="19" t="str">
        <x:f>IF(D54="","",IF(N54="Cancelled","Cancelled",IF(OR(M54="Submitted",M54="Not required"),M54,IF(OR(K54="",L54="",F54="",M54=""),"Complete paper inputs",IF(K54&lt;'Calendar'!$F$5,"Submission overdue",IF(K54='Calendar'!$F$5,"Submit today",IF(AND(L54&lt;='Calendar'!$F$5,M54&lt;&gt;"Ready"),"Review due","Planned")))))))</x:f>
      </x:c>
      <x:c r="R54" s="19" t="str">
        <x:f>IF(D54="","",IF(OR(N54="Approved",N54="Rejected",N54="Cancelled"),N54,IF(OR(G54="",H54="",E54="",N54=""),"Complete decision inputs",IF(H54&lt;'Calendar'!$F$5,"Decision overdue",IF(G54&gt;H54,"Meeting after need date",IF(N54="Deferred","Reschedule decision",IF(G54&lt;'Calendar'!$F$5,"Record outcome",IF(H54='Calendar'!$F$5,"Decision due today","Planned"))))))))</x:f>
      </x:c>
    </x:row>
    <x:row r="55" ht="44" customHeight="1">
      <x:c r="A55" s="18"/>
      <x:c r="B55" s="18"/>
      <x:c r="C55" s="18"/>
      <x:c r="D55" s="18"/>
      <x:c r="E55" s="18"/>
      <x:c r="F55" s="18"/>
      <x:c r="G55" s="20"/>
      <x:c r="H55" s="20"/>
      <x:c r="I55" s="18"/>
      <x:c r="J55" s="18"/>
      <x:c r="K55" s="21" t="str">
        <x:f>IF(OR(D55="",M55="Not required",COUNT(G55,I55)&lt;2),"",IF(I55=0,G55,WORKDAY(G55,-I55,'Holidays'!$A$7:$A$66)))</x:f>
      </x:c>
      <x:c r="L55" s="21" t="str">
        <x:f>IF(COUNT(K55,J55)&lt;2,"",IF(J55=0,K55,WORKDAY(K55,-J55,'Holidays'!$A$7:$A$66)))</x:f>
      </x:c>
      <x:c r="M55" s="18"/>
      <x:c r="N55" s="18"/>
      <x:c r="O55" s="18"/>
      <x:c r="P55" s="18"/>
      <x:c r="Q55" s="19" t="str">
        <x:f>IF(D55="","",IF(N55="Cancelled","Cancelled",IF(OR(M55="Submitted",M55="Not required"),M55,IF(OR(K55="",L55="",F55="",M55=""),"Complete paper inputs",IF(K55&lt;'Calendar'!$F$5,"Submission overdue",IF(K55='Calendar'!$F$5,"Submit today",IF(AND(L55&lt;='Calendar'!$F$5,M55&lt;&gt;"Ready"),"Review due","Planned")))))))</x:f>
      </x:c>
      <x:c r="R55" s="19" t="str">
        <x:f>IF(D55="","",IF(OR(N55="Approved",N55="Rejected",N55="Cancelled"),N55,IF(OR(G55="",H55="",E55="",N55=""),"Complete decision inputs",IF(H55&lt;'Calendar'!$F$5,"Decision overdue",IF(G55&gt;H55,"Meeting after need date",IF(N55="Deferred","Reschedule decision",IF(G55&lt;'Calendar'!$F$5,"Record outcome",IF(H55='Calendar'!$F$5,"Decision due today","Planned"))))))))</x:f>
      </x:c>
    </x:row>
    <x:row r="56" ht="44" customHeight="1">
      <x:c r="A56" s="18"/>
      <x:c r="B56" s="18"/>
      <x:c r="C56" s="18"/>
      <x:c r="D56" s="18"/>
      <x:c r="E56" s="18"/>
      <x:c r="F56" s="18"/>
      <x:c r="G56" s="20"/>
      <x:c r="H56" s="20"/>
      <x:c r="I56" s="18"/>
      <x:c r="J56" s="18"/>
      <x:c r="K56" s="21" t="str">
        <x:f>IF(OR(D56="",M56="Not required",COUNT(G56,I56)&lt;2),"",IF(I56=0,G56,WORKDAY(G56,-I56,'Holidays'!$A$7:$A$66)))</x:f>
      </x:c>
      <x:c r="L56" s="21" t="str">
        <x:f>IF(COUNT(K56,J56)&lt;2,"",IF(J56=0,K56,WORKDAY(K56,-J56,'Holidays'!$A$7:$A$66)))</x:f>
      </x:c>
      <x:c r="M56" s="18"/>
      <x:c r="N56" s="18"/>
      <x:c r="O56" s="18"/>
      <x:c r="P56" s="18"/>
      <x:c r="Q56" s="19" t="str">
        <x:f>IF(D56="","",IF(N56="Cancelled","Cancelled",IF(OR(M56="Submitted",M56="Not required"),M56,IF(OR(K56="",L56="",F56="",M56=""),"Complete paper inputs",IF(K56&lt;'Calendar'!$F$5,"Submission overdue",IF(K56='Calendar'!$F$5,"Submit today",IF(AND(L56&lt;='Calendar'!$F$5,M56&lt;&gt;"Ready"),"Review due","Planned")))))))</x:f>
      </x:c>
      <x:c r="R56" s="19" t="str">
        <x:f>IF(D56="","",IF(OR(N56="Approved",N56="Rejected",N56="Cancelled"),N56,IF(OR(G56="",H56="",E56="",N56=""),"Complete decision inputs",IF(H56&lt;'Calendar'!$F$5,"Decision overdue",IF(G56&gt;H56,"Meeting after need date",IF(N56="Deferred","Reschedule decision",IF(G56&lt;'Calendar'!$F$5,"Record outcome",IF(H56='Calendar'!$F$5,"Decision due today","Planned"))))))))</x:f>
      </x:c>
    </x:row>
    <x:row r="57" ht="44" customHeight="1">
      <x:c r="A57" s="18"/>
      <x:c r="B57" s="18"/>
      <x:c r="C57" s="18"/>
      <x:c r="D57" s="18"/>
      <x:c r="E57" s="18"/>
      <x:c r="F57" s="18"/>
      <x:c r="G57" s="20"/>
      <x:c r="H57" s="20"/>
      <x:c r="I57" s="18"/>
      <x:c r="J57" s="18"/>
      <x:c r="K57" s="21" t="str">
        <x:f>IF(OR(D57="",M57="Not required",COUNT(G57,I57)&lt;2),"",IF(I57=0,G57,WORKDAY(G57,-I57,'Holidays'!$A$7:$A$66)))</x:f>
      </x:c>
      <x:c r="L57" s="21" t="str">
        <x:f>IF(COUNT(K57,J57)&lt;2,"",IF(J57=0,K57,WORKDAY(K57,-J57,'Holidays'!$A$7:$A$66)))</x:f>
      </x:c>
      <x:c r="M57" s="18"/>
      <x:c r="N57" s="18"/>
      <x:c r="O57" s="18"/>
      <x:c r="P57" s="18"/>
      <x:c r="Q57" s="19" t="str">
        <x:f>IF(D57="","",IF(N57="Cancelled","Cancelled",IF(OR(M57="Submitted",M57="Not required"),M57,IF(OR(K57="",L57="",F57="",M57=""),"Complete paper inputs",IF(K57&lt;'Calendar'!$F$5,"Submission overdue",IF(K57='Calendar'!$F$5,"Submit today",IF(AND(L57&lt;='Calendar'!$F$5,M57&lt;&gt;"Ready"),"Review due","Planned")))))))</x:f>
      </x:c>
      <x:c r="R57" s="19" t="str">
        <x:f>IF(D57="","",IF(OR(N57="Approved",N57="Rejected",N57="Cancelled"),N57,IF(OR(G57="",H57="",E57="",N57=""),"Complete decision inputs",IF(H57&lt;'Calendar'!$F$5,"Decision overdue",IF(G57&gt;H57,"Meeting after need date",IF(N57="Deferred","Reschedule decision",IF(G57&lt;'Calendar'!$F$5,"Record outcome",IF(H57='Calendar'!$F$5,"Decision due today","Planned"))))))))</x:f>
      </x:c>
    </x:row>
    <x:row r="58" ht="44" customHeight="1">
      <x:c r="A58" s="18"/>
      <x:c r="B58" s="18"/>
      <x:c r="C58" s="18"/>
      <x:c r="D58" s="18"/>
      <x:c r="E58" s="18"/>
      <x:c r="F58" s="18"/>
      <x:c r="G58" s="20"/>
      <x:c r="H58" s="20"/>
      <x:c r="I58" s="18"/>
      <x:c r="J58" s="18"/>
      <x:c r="K58" s="21" t="str">
        <x:f>IF(OR(D58="",M58="Not required",COUNT(G58,I58)&lt;2),"",IF(I58=0,G58,WORKDAY(G58,-I58,'Holidays'!$A$7:$A$66)))</x:f>
      </x:c>
      <x:c r="L58" s="21" t="str">
        <x:f>IF(COUNT(K58,J58)&lt;2,"",IF(J58=0,K58,WORKDAY(K58,-J58,'Holidays'!$A$7:$A$66)))</x:f>
      </x:c>
      <x:c r="M58" s="18"/>
      <x:c r="N58" s="18"/>
      <x:c r="O58" s="18"/>
      <x:c r="P58" s="18"/>
      <x:c r="Q58" s="19" t="str">
        <x:f>IF(D58="","",IF(N58="Cancelled","Cancelled",IF(OR(M58="Submitted",M58="Not required"),M58,IF(OR(K58="",L58="",F58="",M58=""),"Complete paper inputs",IF(K58&lt;'Calendar'!$F$5,"Submission overdue",IF(K58='Calendar'!$F$5,"Submit today",IF(AND(L58&lt;='Calendar'!$F$5,M58&lt;&gt;"Ready"),"Review due","Planned")))))))</x:f>
      </x:c>
      <x:c r="R58" s="19" t="str">
        <x:f>IF(D58="","",IF(OR(N58="Approved",N58="Rejected",N58="Cancelled"),N58,IF(OR(G58="",H58="",E58="",N58=""),"Complete decision inputs",IF(H58&lt;'Calendar'!$F$5,"Decision overdue",IF(G58&gt;H58,"Meeting after need date",IF(N58="Deferred","Reschedule decision",IF(G58&lt;'Calendar'!$F$5,"Record outcome",IF(H58='Calendar'!$F$5,"Decision due today","Planned"))))))))</x:f>
      </x:c>
    </x:row>
    <x:row r="59" ht="44" customHeight="1">
      <x:c r="A59" s="18"/>
      <x:c r="B59" s="18"/>
      <x:c r="C59" s="18"/>
      <x:c r="D59" s="18"/>
      <x:c r="E59" s="18"/>
      <x:c r="F59" s="18"/>
      <x:c r="G59" s="20"/>
      <x:c r="H59" s="20"/>
      <x:c r="I59" s="18"/>
      <x:c r="J59" s="18"/>
      <x:c r="K59" s="21" t="str">
        <x:f>IF(OR(D59="",M59="Not required",COUNT(G59,I59)&lt;2),"",IF(I59=0,G59,WORKDAY(G59,-I59,'Holidays'!$A$7:$A$66)))</x:f>
      </x:c>
      <x:c r="L59" s="21" t="str">
        <x:f>IF(COUNT(K59,J59)&lt;2,"",IF(J59=0,K59,WORKDAY(K59,-J59,'Holidays'!$A$7:$A$66)))</x:f>
      </x:c>
      <x:c r="M59" s="18"/>
      <x:c r="N59" s="18"/>
      <x:c r="O59" s="18"/>
      <x:c r="P59" s="18"/>
      <x:c r="Q59" s="19" t="str">
        <x:f>IF(D59="","",IF(N59="Cancelled","Cancelled",IF(OR(M59="Submitted",M59="Not required"),M59,IF(OR(K59="",L59="",F59="",M59=""),"Complete paper inputs",IF(K59&lt;'Calendar'!$F$5,"Submission overdue",IF(K59='Calendar'!$F$5,"Submit today",IF(AND(L59&lt;='Calendar'!$F$5,M59&lt;&gt;"Ready"),"Review due","Planned")))))))</x:f>
      </x:c>
      <x:c r="R59" s="19" t="str">
        <x:f>IF(D59="","",IF(OR(N59="Approved",N59="Rejected",N59="Cancelled"),N59,IF(OR(G59="",H59="",E59="",N59=""),"Complete decision inputs",IF(H59&lt;'Calendar'!$F$5,"Decision overdue",IF(G59&gt;H59,"Meeting after need date",IF(N59="Deferred","Reschedule decision",IF(G59&lt;'Calendar'!$F$5,"Record outcome",IF(H59='Calendar'!$F$5,"Decision due today","Planned"))))))))</x:f>
      </x:c>
    </x:row>
    <x:row r="60" ht="44" customHeight="1">
      <x:c r="A60" s="18"/>
      <x:c r="B60" s="18"/>
      <x:c r="C60" s="18"/>
      <x:c r="D60" s="18"/>
      <x:c r="E60" s="18"/>
      <x:c r="F60" s="18"/>
      <x:c r="G60" s="20"/>
      <x:c r="H60" s="20"/>
      <x:c r="I60" s="18"/>
      <x:c r="J60" s="18"/>
      <x:c r="K60" s="21" t="str">
        <x:f>IF(OR(D60="",M60="Not required",COUNT(G60,I60)&lt;2),"",IF(I60=0,G60,WORKDAY(G60,-I60,'Holidays'!$A$7:$A$66)))</x:f>
      </x:c>
      <x:c r="L60" s="21" t="str">
        <x:f>IF(COUNT(K60,J60)&lt;2,"",IF(J60=0,K60,WORKDAY(K60,-J60,'Holidays'!$A$7:$A$66)))</x:f>
      </x:c>
      <x:c r="M60" s="18"/>
      <x:c r="N60" s="18"/>
      <x:c r="O60" s="18"/>
      <x:c r="P60" s="18"/>
      <x:c r="Q60" s="19" t="str">
        <x:f>IF(D60="","",IF(N60="Cancelled","Cancelled",IF(OR(M60="Submitted",M60="Not required"),M60,IF(OR(K60="",L60="",F60="",M60=""),"Complete paper inputs",IF(K60&lt;'Calendar'!$F$5,"Submission overdue",IF(K60='Calendar'!$F$5,"Submit today",IF(AND(L60&lt;='Calendar'!$F$5,M60&lt;&gt;"Ready"),"Review due","Planned")))))))</x:f>
      </x:c>
      <x:c r="R60" s="19" t="str">
        <x:f>IF(D60="","",IF(OR(N60="Approved",N60="Rejected",N60="Cancelled"),N60,IF(OR(G60="",H60="",E60="",N60=""),"Complete decision inputs",IF(H60&lt;'Calendar'!$F$5,"Decision overdue",IF(G60&gt;H60,"Meeting after need date",IF(N60="Deferred","Reschedule decision",IF(G60&lt;'Calendar'!$F$5,"Record outcome",IF(H60='Calendar'!$F$5,"Decision due today","Planned"))))))))</x:f>
      </x:c>
    </x:row>
    <x:row r="61" ht="44" customHeight="1">
      <x:c r="A61" s="18"/>
      <x:c r="B61" s="18"/>
      <x:c r="C61" s="18"/>
      <x:c r="D61" s="18"/>
      <x:c r="E61" s="18"/>
      <x:c r="F61" s="18"/>
      <x:c r="G61" s="20"/>
      <x:c r="H61" s="20"/>
      <x:c r="I61" s="18"/>
      <x:c r="J61" s="18"/>
      <x:c r="K61" s="21" t="str">
        <x:f>IF(OR(D61="",M61="Not required",COUNT(G61,I61)&lt;2),"",IF(I61=0,G61,WORKDAY(G61,-I61,'Holidays'!$A$7:$A$66)))</x:f>
      </x:c>
      <x:c r="L61" s="21" t="str">
        <x:f>IF(COUNT(K61,J61)&lt;2,"",IF(J61=0,K61,WORKDAY(K61,-J61,'Holidays'!$A$7:$A$66)))</x:f>
      </x:c>
      <x:c r="M61" s="18"/>
      <x:c r="N61" s="18"/>
      <x:c r="O61" s="18"/>
      <x:c r="P61" s="18"/>
      <x:c r="Q61" s="19" t="str">
        <x:f>IF(D61="","",IF(N61="Cancelled","Cancelled",IF(OR(M61="Submitted",M61="Not required"),M61,IF(OR(K61="",L61="",F61="",M61=""),"Complete paper inputs",IF(K61&lt;'Calendar'!$F$5,"Submission overdue",IF(K61='Calendar'!$F$5,"Submit today",IF(AND(L61&lt;='Calendar'!$F$5,M61&lt;&gt;"Ready"),"Review due","Planned")))))))</x:f>
      </x:c>
      <x:c r="R61" s="19" t="str">
        <x:f>IF(D61="","",IF(OR(N61="Approved",N61="Rejected",N61="Cancelled"),N61,IF(OR(G61="",H61="",E61="",N61=""),"Complete decision inputs",IF(H61&lt;'Calendar'!$F$5,"Decision overdue",IF(G61&gt;H61,"Meeting after need date",IF(N61="Deferred","Reschedule decision",IF(G61&lt;'Calendar'!$F$5,"Record outcome",IF(H61='Calendar'!$F$5,"Decision due today","Planned"))))))))</x:f>
      </x:c>
    </x:row>
    <x:row r="62" ht="44" customHeight="1">
      <x:c r="A62" s="18"/>
      <x:c r="B62" s="18"/>
      <x:c r="C62" s="18"/>
      <x:c r="D62" s="18"/>
      <x:c r="E62" s="18"/>
      <x:c r="F62" s="18"/>
      <x:c r="G62" s="20"/>
      <x:c r="H62" s="20"/>
      <x:c r="I62" s="18"/>
      <x:c r="J62" s="18"/>
      <x:c r="K62" s="21" t="str">
        <x:f>IF(OR(D62="",M62="Not required",COUNT(G62,I62)&lt;2),"",IF(I62=0,G62,WORKDAY(G62,-I62,'Holidays'!$A$7:$A$66)))</x:f>
      </x:c>
      <x:c r="L62" s="21" t="str">
        <x:f>IF(COUNT(K62,J62)&lt;2,"",IF(J62=0,K62,WORKDAY(K62,-J62,'Holidays'!$A$7:$A$66)))</x:f>
      </x:c>
      <x:c r="M62" s="18"/>
      <x:c r="N62" s="18"/>
      <x:c r="O62" s="18"/>
      <x:c r="P62" s="18"/>
      <x:c r="Q62" s="19" t="str">
        <x:f>IF(D62="","",IF(N62="Cancelled","Cancelled",IF(OR(M62="Submitted",M62="Not required"),M62,IF(OR(K62="",L62="",F62="",M62=""),"Complete paper inputs",IF(K62&lt;'Calendar'!$F$5,"Submission overdue",IF(K62='Calendar'!$F$5,"Submit today",IF(AND(L62&lt;='Calendar'!$F$5,M62&lt;&gt;"Ready"),"Review due","Planned")))))))</x:f>
      </x:c>
      <x:c r="R62" s="19" t="str">
        <x:f>IF(D62="","",IF(OR(N62="Approved",N62="Rejected",N62="Cancelled"),N62,IF(OR(G62="",H62="",E62="",N62=""),"Complete decision inputs",IF(H62&lt;'Calendar'!$F$5,"Decision overdue",IF(G62&gt;H62,"Meeting after need date",IF(N62="Deferred","Reschedule decision",IF(G62&lt;'Calendar'!$F$5,"Record outcome",IF(H62='Calendar'!$F$5,"Decision due today","Planned"))))))))</x:f>
      </x:c>
    </x:row>
    <x:row r="63" ht="44" customHeight="1">
      <x:c r="A63" s="18"/>
      <x:c r="B63" s="18"/>
      <x:c r="C63" s="18"/>
      <x:c r="D63" s="18"/>
      <x:c r="E63" s="18"/>
      <x:c r="F63" s="18"/>
      <x:c r="G63" s="20"/>
      <x:c r="H63" s="20"/>
      <x:c r="I63" s="18"/>
      <x:c r="J63" s="18"/>
      <x:c r="K63" s="21" t="str">
        <x:f>IF(OR(D63="",M63="Not required",COUNT(G63,I63)&lt;2),"",IF(I63=0,G63,WORKDAY(G63,-I63,'Holidays'!$A$7:$A$66)))</x:f>
      </x:c>
      <x:c r="L63" s="21" t="str">
        <x:f>IF(COUNT(K63,J63)&lt;2,"",IF(J63=0,K63,WORKDAY(K63,-J63,'Holidays'!$A$7:$A$66)))</x:f>
      </x:c>
      <x:c r="M63" s="18"/>
      <x:c r="N63" s="18"/>
      <x:c r="O63" s="18"/>
      <x:c r="P63" s="18"/>
      <x:c r="Q63" s="19" t="str">
        <x:f>IF(D63="","",IF(N63="Cancelled","Cancelled",IF(OR(M63="Submitted",M63="Not required"),M63,IF(OR(K63="",L63="",F63="",M63=""),"Complete paper inputs",IF(K63&lt;'Calendar'!$F$5,"Submission overdue",IF(K63='Calendar'!$F$5,"Submit today",IF(AND(L63&lt;='Calendar'!$F$5,M63&lt;&gt;"Ready"),"Review due","Planned")))))))</x:f>
      </x:c>
      <x:c r="R63" s="19" t="str">
        <x:f>IF(D63="","",IF(OR(N63="Approved",N63="Rejected",N63="Cancelled"),N63,IF(OR(G63="",H63="",E63="",N63=""),"Complete decision inputs",IF(H63&lt;'Calendar'!$F$5,"Decision overdue",IF(G63&gt;H63,"Meeting after need date",IF(N63="Deferred","Reschedule decision",IF(G63&lt;'Calendar'!$F$5,"Record outcome",IF(H63='Calendar'!$F$5,"Decision due today","Planned"))))))))</x:f>
      </x:c>
    </x:row>
    <x:row r="64" ht="44" customHeight="1">
      <x:c r="A64" s="18"/>
      <x:c r="B64" s="18"/>
      <x:c r="C64" s="18"/>
      <x:c r="D64" s="18"/>
      <x:c r="E64" s="18"/>
      <x:c r="F64" s="18"/>
      <x:c r="G64" s="20"/>
      <x:c r="H64" s="20"/>
      <x:c r="I64" s="18"/>
      <x:c r="J64" s="18"/>
      <x:c r="K64" s="21" t="str">
        <x:f>IF(OR(D64="",M64="Not required",COUNT(G64,I64)&lt;2),"",IF(I64=0,G64,WORKDAY(G64,-I64,'Holidays'!$A$7:$A$66)))</x:f>
      </x:c>
      <x:c r="L64" s="21" t="str">
        <x:f>IF(COUNT(K64,J64)&lt;2,"",IF(J64=0,K64,WORKDAY(K64,-J64,'Holidays'!$A$7:$A$66)))</x:f>
      </x:c>
      <x:c r="M64" s="18"/>
      <x:c r="N64" s="18"/>
      <x:c r="O64" s="18"/>
      <x:c r="P64" s="18"/>
      <x:c r="Q64" s="19" t="str">
        <x:f>IF(D64="","",IF(N64="Cancelled","Cancelled",IF(OR(M64="Submitted",M64="Not required"),M64,IF(OR(K64="",L64="",F64="",M64=""),"Complete paper inputs",IF(K64&lt;'Calendar'!$F$5,"Submission overdue",IF(K64='Calendar'!$F$5,"Submit today",IF(AND(L64&lt;='Calendar'!$F$5,M64&lt;&gt;"Ready"),"Review due","Planned")))))))</x:f>
      </x:c>
      <x:c r="R64" s="19" t="str">
        <x:f>IF(D64="","",IF(OR(N64="Approved",N64="Rejected",N64="Cancelled"),N64,IF(OR(G64="",H64="",E64="",N64=""),"Complete decision inputs",IF(H64&lt;'Calendar'!$F$5,"Decision overdue",IF(G64&gt;H64,"Meeting after need date",IF(N64="Deferred","Reschedule decision",IF(G64&lt;'Calendar'!$F$5,"Record outcome",IF(H64='Calendar'!$F$5,"Decision due today","Planned"))))))))</x:f>
      </x:c>
    </x:row>
    <x:row r="65" ht="44" customHeight="1">
      <x:c r="A65" s="18"/>
      <x:c r="B65" s="18"/>
      <x:c r="C65" s="18"/>
      <x:c r="D65" s="18"/>
      <x:c r="E65" s="18"/>
      <x:c r="F65" s="18"/>
      <x:c r="G65" s="20"/>
      <x:c r="H65" s="20"/>
      <x:c r="I65" s="18"/>
      <x:c r="J65" s="18"/>
      <x:c r="K65" s="21" t="str">
        <x:f>IF(OR(D65="",M65="Not required",COUNT(G65,I65)&lt;2),"",IF(I65=0,G65,WORKDAY(G65,-I65,'Holidays'!$A$7:$A$66)))</x:f>
      </x:c>
      <x:c r="L65" s="21" t="str">
        <x:f>IF(COUNT(K65,J65)&lt;2,"",IF(J65=0,K65,WORKDAY(K65,-J65,'Holidays'!$A$7:$A$66)))</x:f>
      </x:c>
      <x:c r="M65" s="18"/>
      <x:c r="N65" s="18"/>
      <x:c r="O65" s="18"/>
      <x:c r="P65" s="18"/>
      <x:c r="Q65" s="19" t="str">
        <x:f>IF(D65="","",IF(N65="Cancelled","Cancelled",IF(OR(M65="Submitted",M65="Not required"),M65,IF(OR(K65="",L65="",F65="",M65=""),"Complete paper inputs",IF(K65&lt;'Calendar'!$F$5,"Submission overdue",IF(K65='Calendar'!$F$5,"Submit today",IF(AND(L65&lt;='Calendar'!$F$5,M65&lt;&gt;"Ready"),"Review due","Planned")))))))</x:f>
      </x:c>
      <x:c r="R65" s="19" t="str">
        <x:f>IF(D65="","",IF(OR(N65="Approved",N65="Rejected",N65="Cancelled"),N65,IF(OR(G65="",H65="",E65="",N65=""),"Complete decision inputs",IF(H65&lt;'Calendar'!$F$5,"Decision overdue",IF(G65&gt;H65,"Meeting after need date",IF(N65="Deferred","Reschedule decision",IF(G65&lt;'Calendar'!$F$5,"Record outcome",IF(H65='Calendar'!$F$5,"Decision due today","Planned"))))))))</x:f>
      </x:c>
    </x:row>
    <x:row r="66" ht="44" customHeight="1">
      <x:c r="A66" s="18"/>
      <x:c r="B66" s="18"/>
      <x:c r="C66" s="18"/>
      <x:c r="D66" s="18"/>
      <x:c r="E66" s="18"/>
      <x:c r="F66" s="18"/>
      <x:c r="G66" s="20"/>
      <x:c r="H66" s="20"/>
      <x:c r="I66" s="18"/>
      <x:c r="J66" s="18"/>
      <x:c r="K66" s="21" t="str">
        <x:f>IF(OR(D66="",M66="Not required",COUNT(G66,I66)&lt;2),"",IF(I66=0,G66,WORKDAY(G66,-I66,'Holidays'!$A$7:$A$66)))</x:f>
      </x:c>
      <x:c r="L66" s="21" t="str">
        <x:f>IF(COUNT(K66,J66)&lt;2,"",IF(J66=0,K66,WORKDAY(K66,-J66,'Holidays'!$A$7:$A$66)))</x:f>
      </x:c>
      <x:c r="M66" s="18"/>
      <x:c r="N66" s="18"/>
      <x:c r="O66" s="18"/>
      <x:c r="P66" s="18"/>
      <x:c r="Q66" s="19" t="str">
        <x:f>IF(D66="","",IF(N66="Cancelled","Cancelled",IF(OR(M66="Submitted",M66="Not required"),M66,IF(OR(K66="",L66="",F66="",M66=""),"Complete paper inputs",IF(K66&lt;'Calendar'!$F$5,"Submission overdue",IF(K66='Calendar'!$F$5,"Submit today",IF(AND(L66&lt;='Calendar'!$F$5,M66&lt;&gt;"Ready"),"Review due","Planned")))))))</x:f>
      </x:c>
      <x:c r="R66" s="19" t="str">
        <x:f>IF(D66="","",IF(OR(N66="Approved",N66="Rejected",N66="Cancelled"),N66,IF(OR(G66="",H66="",E66="",N66=""),"Complete decision inputs",IF(H66&lt;'Calendar'!$F$5,"Decision overdue",IF(G66&gt;H66,"Meeting after need date",IF(N66="Deferred","Reschedule decision",IF(G66&lt;'Calendar'!$F$5,"Record outcome",IF(H66='Calendar'!$F$5,"Decision due today","Planned"))))))))</x:f>
      </x:c>
    </x:row>
    <x:row r="67" ht="44" customHeight="1">
      <x:c r="A67" s="18"/>
      <x:c r="B67" s="18"/>
      <x:c r="C67" s="18"/>
      <x:c r="D67" s="18"/>
      <x:c r="E67" s="18"/>
      <x:c r="F67" s="18"/>
      <x:c r="G67" s="20"/>
      <x:c r="H67" s="20"/>
      <x:c r="I67" s="18"/>
      <x:c r="J67" s="18"/>
      <x:c r="K67" s="21" t="str">
        <x:f>IF(OR(D67="",M67="Not required",COUNT(G67,I67)&lt;2),"",IF(I67=0,G67,WORKDAY(G67,-I67,'Holidays'!$A$7:$A$66)))</x:f>
      </x:c>
      <x:c r="L67" s="21" t="str">
        <x:f>IF(COUNT(K67,J67)&lt;2,"",IF(J67=0,K67,WORKDAY(K67,-J67,'Holidays'!$A$7:$A$66)))</x:f>
      </x:c>
      <x:c r="M67" s="18"/>
      <x:c r="N67" s="18"/>
      <x:c r="O67" s="18"/>
      <x:c r="P67" s="18"/>
      <x:c r="Q67" s="19" t="str">
        <x:f>IF(D67="","",IF(N67="Cancelled","Cancelled",IF(OR(M67="Submitted",M67="Not required"),M67,IF(OR(K67="",L67="",F67="",M67=""),"Complete paper inputs",IF(K67&lt;'Calendar'!$F$5,"Submission overdue",IF(K67='Calendar'!$F$5,"Submit today",IF(AND(L67&lt;='Calendar'!$F$5,M67&lt;&gt;"Ready"),"Review due","Planned")))))))</x:f>
      </x:c>
      <x:c r="R67" s="19" t="str">
        <x:f>IF(D67="","",IF(OR(N67="Approved",N67="Rejected",N67="Cancelled"),N67,IF(OR(G67="",H67="",E67="",N67=""),"Complete decision inputs",IF(H67&lt;'Calendar'!$F$5,"Decision overdue",IF(G67&gt;H67,"Meeting after need date",IF(N67="Deferred","Reschedule decision",IF(G67&lt;'Calendar'!$F$5,"Record outcome",IF(H67='Calendar'!$F$5,"Decision due today","Planned"))))))))</x:f>
      </x:c>
    </x:row>
    <x:row r="68" ht="44" customHeight="1">
      <x:c r="A68" s="18"/>
      <x:c r="B68" s="18"/>
      <x:c r="C68" s="18"/>
      <x:c r="D68" s="18"/>
      <x:c r="E68" s="18"/>
      <x:c r="F68" s="18"/>
      <x:c r="G68" s="20"/>
      <x:c r="H68" s="20"/>
      <x:c r="I68" s="18"/>
      <x:c r="J68" s="18"/>
      <x:c r="K68" s="21" t="str">
        <x:f>IF(OR(D68="",M68="Not required",COUNT(G68,I68)&lt;2),"",IF(I68=0,G68,WORKDAY(G68,-I68,'Holidays'!$A$7:$A$66)))</x:f>
      </x:c>
      <x:c r="L68" s="21" t="str">
        <x:f>IF(COUNT(K68,J68)&lt;2,"",IF(J68=0,K68,WORKDAY(K68,-J68,'Holidays'!$A$7:$A$66)))</x:f>
      </x:c>
      <x:c r="M68" s="18"/>
      <x:c r="N68" s="18"/>
      <x:c r="O68" s="18"/>
      <x:c r="P68" s="18"/>
      <x:c r="Q68" s="19" t="str">
        <x:f>IF(D68="","",IF(N68="Cancelled","Cancelled",IF(OR(M68="Submitted",M68="Not required"),M68,IF(OR(K68="",L68="",F68="",M68=""),"Complete paper inputs",IF(K68&lt;'Calendar'!$F$5,"Submission overdue",IF(K68='Calendar'!$F$5,"Submit today",IF(AND(L68&lt;='Calendar'!$F$5,M68&lt;&gt;"Ready"),"Review due","Planned")))))))</x:f>
      </x:c>
      <x:c r="R68" s="19" t="str">
        <x:f>IF(D68="","",IF(OR(N68="Approved",N68="Rejected",N68="Cancelled"),N68,IF(OR(G68="",H68="",E68="",N68=""),"Complete decision inputs",IF(H68&lt;'Calendar'!$F$5,"Decision overdue",IF(G68&gt;H68,"Meeting after need date",IF(N68="Deferred","Reschedule decision",IF(G68&lt;'Calendar'!$F$5,"Record outcome",IF(H68='Calendar'!$F$5,"Decision due today","Planned"))))))))</x:f>
      </x:c>
    </x:row>
    <x:row r="69" ht="44" customHeight="1">
      <x:c r="A69" s="18"/>
      <x:c r="B69" s="18"/>
      <x:c r="C69" s="18"/>
      <x:c r="D69" s="18"/>
      <x:c r="E69" s="18"/>
      <x:c r="F69" s="18"/>
      <x:c r="G69" s="20"/>
      <x:c r="H69" s="20"/>
      <x:c r="I69" s="18"/>
      <x:c r="J69" s="18"/>
      <x:c r="K69" s="21" t="str">
        <x:f>IF(OR(D69="",M69="Not required",COUNT(G69,I69)&lt;2),"",IF(I69=0,G69,WORKDAY(G69,-I69,'Holidays'!$A$7:$A$66)))</x:f>
      </x:c>
      <x:c r="L69" s="21" t="str">
        <x:f>IF(COUNT(K69,J69)&lt;2,"",IF(J69=0,K69,WORKDAY(K69,-J69,'Holidays'!$A$7:$A$66)))</x:f>
      </x:c>
      <x:c r="M69" s="18"/>
      <x:c r="N69" s="18"/>
      <x:c r="O69" s="18"/>
      <x:c r="P69" s="18"/>
      <x:c r="Q69" s="19" t="str">
        <x:f>IF(D69="","",IF(N69="Cancelled","Cancelled",IF(OR(M69="Submitted",M69="Not required"),M69,IF(OR(K69="",L69="",F69="",M69=""),"Complete paper inputs",IF(K69&lt;'Calendar'!$F$5,"Submission overdue",IF(K69='Calendar'!$F$5,"Submit today",IF(AND(L69&lt;='Calendar'!$F$5,M69&lt;&gt;"Ready"),"Review due","Planned")))))))</x:f>
      </x:c>
      <x:c r="R69" s="19" t="str">
        <x:f>IF(D69="","",IF(OR(N69="Approved",N69="Rejected",N69="Cancelled"),N69,IF(OR(G69="",H69="",E69="",N69=""),"Complete decision inputs",IF(H69&lt;'Calendar'!$F$5,"Decision overdue",IF(G69&gt;H69,"Meeting after need date",IF(N69="Deferred","Reschedule decision",IF(G69&lt;'Calendar'!$F$5,"Record outcome",IF(H69='Calendar'!$F$5,"Decision due today","Planned"))))))))</x:f>
      </x:c>
    </x:row>
    <x:row r="70" ht="44" customHeight="1">
      <x:c r="A70" s="18"/>
      <x:c r="B70" s="18"/>
      <x:c r="C70" s="18"/>
      <x:c r="D70" s="18"/>
      <x:c r="E70" s="18"/>
      <x:c r="F70" s="18"/>
      <x:c r="G70" s="20"/>
      <x:c r="H70" s="20"/>
      <x:c r="I70" s="18"/>
      <x:c r="J70" s="18"/>
      <x:c r="K70" s="21" t="str">
        <x:f>IF(OR(D70="",M70="Not required",COUNT(G70,I70)&lt;2),"",IF(I70=0,G70,WORKDAY(G70,-I70,'Holidays'!$A$7:$A$66)))</x:f>
      </x:c>
      <x:c r="L70" s="21" t="str">
        <x:f>IF(COUNT(K70,J70)&lt;2,"",IF(J70=0,K70,WORKDAY(K70,-J70,'Holidays'!$A$7:$A$66)))</x:f>
      </x:c>
      <x:c r="M70" s="18"/>
      <x:c r="N70" s="18"/>
      <x:c r="O70" s="18"/>
      <x:c r="P70" s="18"/>
      <x:c r="Q70" s="19" t="str">
        <x:f>IF(D70="","",IF(N70="Cancelled","Cancelled",IF(OR(M70="Submitted",M70="Not required"),M70,IF(OR(K70="",L70="",F70="",M70=""),"Complete paper inputs",IF(K70&lt;'Calendar'!$F$5,"Submission overdue",IF(K70='Calendar'!$F$5,"Submit today",IF(AND(L70&lt;='Calendar'!$F$5,M70&lt;&gt;"Ready"),"Review due","Planned")))))))</x:f>
      </x:c>
      <x:c r="R70" s="19" t="str">
        <x:f>IF(D70="","",IF(OR(N70="Approved",N70="Rejected",N70="Cancelled"),N70,IF(OR(G70="",H70="",E70="",N70=""),"Complete decision inputs",IF(H70&lt;'Calendar'!$F$5,"Decision overdue",IF(G70&gt;H70,"Meeting after need date",IF(N70="Deferred","Reschedule decision",IF(G70&lt;'Calendar'!$F$5,"Record outcome",IF(H70='Calendar'!$F$5,"Decision due today","Planned"))))))))</x:f>
      </x:c>
    </x:row>
    <x:row r="71" ht="44" customHeight="1">
      <x:c r="A71" s="18"/>
      <x:c r="B71" s="18"/>
      <x:c r="C71" s="18"/>
      <x:c r="D71" s="18"/>
      <x:c r="E71" s="18"/>
      <x:c r="F71" s="18"/>
      <x:c r="G71" s="20"/>
      <x:c r="H71" s="20"/>
      <x:c r="I71" s="18"/>
      <x:c r="J71" s="18"/>
      <x:c r="K71" s="21" t="str">
        <x:f>IF(OR(D71="",M71="Not required",COUNT(G71,I71)&lt;2),"",IF(I71=0,G71,WORKDAY(G71,-I71,'Holidays'!$A$7:$A$66)))</x:f>
      </x:c>
      <x:c r="L71" s="21" t="str">
        <x:f>IF(COUNT(K71,J71)&lt;2,"",IF(J71=0,K71,WORKDAY(K71,-J71,'Holidays'!$A$7:$A$66)))</x:f>
      </x:c>
      <x:c r="M71" s="18"/>
      <x:c r="N71" s="18"/>
      <x:c r="O71" s="18"/>
      <x:c r="P71" s="18"/>
      <x:c r="Q71" s="19" t="str">
        <x:f>IF(D71="","",IF(N71="Cancelled","Cancelled",IF(OR(M71="Submitted",M71="Not required"),M71,IF(OR(K71="",L71="",F71="",M71=""),"Complete paper inputs",IF(K71&lt;'Calendar'!$F$5,"Submission overdue",IF(K71='Calendar'!$F$5,"Submit today",IF(AND(L71&lt;='Calendar'!$F$5,M71&lt;&gt;"Ready"),"Review due","Planned")))))))</x:f>
      </x:c>
      <x:c r="R71" s="19" t="str">
        <x:f>IF(D71="","",IF(OR(N71="Approved",N71="Rejected",N71="Cancelled"),N71,IF(OR(G71="",H71="",E71="",N71=""),"Complete decision inputs",IF(H71&lt;'Calendar'!$F$5,"Decision overdue",IF(G71&gt;H71,"Meeting after need date",IF(N71="Deferred","Reschedule decision",IF(G71&lt;'Calendar'!$F$5,"Record outcome",IF(H71='Calendar'!$F$5,"Decision due today","Planned"))))))))</x:f>
      </x:c>
    </x:row>
    <x:row r="72" ht="44" customHeight="1">
      <x:c r="A72" s="18"/>
      <x:c r="B72" s="18"/>
      <x:c r="C72" s="18"/>
      <x:c r="D72" s="18"/>
      <x:c r="E72" s="18"/>
      <x:c r="F72" s="18"/>
      <x:c r="G72" s="20"/>
      <x:c r="H72" s="20"/>
      <x:c r="I72" s="18"/>
      <x:c r="J72" s="18"/>
      <x:c r="K72" s="21" t="str">
        <x:f>IF(OR(D72="",M72="Not required",COUNT(G72,I72)&lt;2),"",IF(I72=0,G72,WORKDAY(G72,-I72,'Holidays'!$A$7:$A$66)))</x:f>
      </x:c>
      <x:c r="L72" s="21" t="str">
        <x:f>IF(COUNT(K72,J72)&lt;2,"",IF(J72=0,K72,WORKDAY(K72,-J72,'Holidays'!$A$7:$A$66)))</x:f>
      </x:c>
      <x:c r="M72" s="18"/>
      <x:c r="N72" s="18"/>
      <x:c r="O72" s="18"/>
      <x:c r="P72" s="18"/>
      <x:c r="Q72" s="19" t="str">
        <x:f>IF(D72="","",IF(N72="Cancelled","Cancelled",IF(OR(M72="Submitted",M72="Not required"),M72,IF(OR(K72="",L72="",F72="",M72=""),"Complete paper inputs",IF(K72&lt;'Calendar'!$F$5,"Submission overdue",IF(K72='Calendar'!$F$5,"Submit today",IF(AND(L72&lt;='Calendar'!$F$5,M72&lt;&gt;"Ready"),"Review due","Planned")))))))</x:f>
      </x:c>
      <x:c r="R72" s="19" t="str">
        <x:f>IF(D72="","",IF(OR(N72="Approved",N72="Rejected",N72="Cancelled"),N72,IF(OR(G72="",H72="",E72="",N72=""),"Complete decision inputs",IF(H72&lt;'Calendar'!$F$5,"Decision overdue",IF(G72&gt;H72,"Meeting after need date",IF(N72="Deferred","Reschedule decision",IF(G72&lt;'Calendar'!$F$5,"Record outcome",IF(H72='Calendar'!$F$5,"Decision due today","Planned"))))))))</x:f>
      </x:c>
    </x:row>
    <x:row r="73" ht="44" customHeight="1">
      <x:c r="A73" s="18"/>
      <x:c r="B73" s="18"/>
      <x:c r="C73" s="18"/>
      <x:c r="D73" s="18"/>
      <x:c r="E73" s="18"/>
      <x:c r="F73" s="18"/>
      <x:c r="G73" s="20"/>
      <x:c r="H73" s="20"/>
      <x:c r="I73" s="18"/>
      <x:c r="J73" s="18"/>
      <x:c r="K73" s="21" t="str">
        <x:f>IF(OR(D73="",M73="Not required",COUNT(G73,I73)&lt;2),"",IF(I73=0,G73,WORKDAY(G73,-I73,'Holidays'!$A$7:$A$66)))</x:f>
      </x:c>
      <x:c r="L73" s="21" t="str">
        <x:f>IF(COUNT(K73,J73)&lt;2,"",IF(J73=0,K73,WORKDAY(K73,-J73,'Holidays'!$A$7:$A$66)))</x:f>
      </x:c>
      <x:c r="M73" s="18"/>
      <x:c r="N73" s="18"/>
      <x:c r="O73" s="18"/>
      <x:c r="P73" s="18"/>
      <x:c r="Q73" s="19" t="str">
        <x:f>IF(D73="","",IF(N73="Cancelled","Cancelled",IF(OR(M73="Submitted",M73="Not required"),M73,IF(OR(K73="",L73="",F73="",M73=""),"Complete paper inputs",IF(K73&lt;'Calendar'!$F$5,"Submission overdue",IF(K73='Calendar'!$F$5,"Submit today",IF(AND(L73&lt;='Calendar'!$F$5,M73&lt;&gt;"Ready"),"Review due","Planned")))))))</x:f>
      </x:c>
      <x:c r="R73" s="19" t="str">
        <x:f>IF(D73="","",IF(OR(N73="Approved",N73="Rejected",N73="Cancelled"),N73,IF(OR(G73="",H73="",E73="",N73=""),"Complete decision inputs",IF(H73&lt;'Calendar'!$F$5,"Decision overdue",IF(G73&gt;H73,"Meeting after need date",IF(N73="Deferred","Reschedule decision",IF(G73&lt;'Calendar'!$F$5,"Record outcome",IF(H73='Calendar'!$F$5,"Decision due today","Planned"))))))))</x:f>
      </x:c>
    </x:row>
    <x:row r="74" ht="44" customHeight="1">
      <x:c r="A74" s="18"/>
      <x:c r="B74" s="18"/>
      <x:c r="C74" s="18"/>
      <x:c r="D74" s="18"/>
      <x:c r="E74" s="18"/>
      <x:c r="F74" s="18"/>
      <x:c r="G74" s="20"/>
      <x:c r="H74" s="20"/>
      <x:c r="I74" s="18"/>
      <x:c r="J74" s="18"/>
      <x:c r="K74" s="21" t="str">
        <x:f>IF(OR(D74="",M74="Not required",COUNT(G74,I74)&lt;2),"",IF(I74=0,G74,WORKDAY(G74,-I74,'Holidays'!$A$7:$A$66)))</x:f>
      </x:c>
      <x:c r="L74" s="21" t="str">
        <x:f>IF(COUNT(K74,J74)&lt;2,"",IF(J74=0,K74,WORKDAY(K74,-J74,'Holidays'!$A$7:$A$66)))</x:f>
      </x:c>
      <x:c r="M74" s="18"/>
      <x:c r="N74" s="18"/>
      <x:c r="O74" s="18"/>
      <x:c r="P74" s="18"/>
      <x:c r="Q74" s="19" t="str">
        <x:f>IF(D74="","",IF(N74="Cancelled","Cancelled",IF(OR(M74="Submitted",M74="Not required"),M74,IF(OR(K74="",L74="",F74="",M74=""),"Complete paper inputs",IF(K74&lt;'Calendar'!$F$5,"Submission overdue",IF(K74='Calendar'!$F$5,"Submit today",IF(AND(L74&lt;='Calendar'!$F$5,M74&lt;&gt;"Ready"),"Review due","Planned")))))))</x:f>
      </x:c>
      <x:c r="R74" s="19" t="str">
        <x:f>IF(D74="","",IF(OR(N74="Approved",N74="Rejected",N74="Cancelled"),N74,IF(OR(G74="",H74="",E74="",N74=""),"Complete decision inputs",IF(H74&lt;'Calendar'!$F$5,"Decision overdue",IF(G74&gt;H74,"Meeting after need date",IF(N74="Deferred","Reschedule decision",IF(G74&lt;'Calendar'!$F$5,"Record outcome",IF(H74='Calendar'!$F$5,"Decision due today","Planned"))))))))</x:f>
      </x:c>
    </x:row>
    <x:row r="75" ht="44" customHeight="1">
      <x:c r="A75" s="18"/>
      <x:c r="B75" s="18"/>
      <x:c r="C75" s="18"/>
      <x:c r="D75" s="18"/>
      <x:c r="E75" s="18"/>
      <x:c r="F75" s="18"/>
      <x:c r="G75" s="20"/>
      <x:c r="H75" s="20"/>
      <x:c r="I75" s="18"/>
      <x:c r="J75" s="18"/>
      <x:c r="K75" s="21" t="str">
        <x:f>IF(OR(D75="",M75="Not required",COUNT(G75,I75)&lt;2),"",IF(I75=0,G75,WORKDAY(G75,-I75,'Holidays'!$A$7:$A$66)))</x:f>
      </x:c>
      <x:c r="L75" s="21" t="str">
        <x:f>IF(COUNT(K75,J75)&lt;2,"",IF(J75=0,K75,WORKDAY(K75,-J75,'Holidays'!$A$7:$A$66)))</x:f>
      </x:c>
      <x:c r="M75" s="18"/>
      <x:c r="N75" s="18"/>
      <x:c r="O75" s="18"/>
      <x:c r="P75" s="18"/>
      <x:c r="Q75" s="19" t="str">
        <x:f>IF(D75="","",IF(N75="Cancelled","Cancelled",IF(OR(M75="Submitted",M75="Not required"),M75,IF(OR(K75="",L75="",F75="",M75=""),"Complete paper inputs",IF(K75&lt;'Calendar'!$F$5,"Submission overdue",IF(K75='Calendar'!$F$5,"Submit today",IF(AND(L75&lt;='Calendar'!$F$5,M75&lt;&gt;"Ready"),"Review due","Planned")))))))</x:f>
      </x:c>
      <x:c r="R75" s="19" t="str">
        <x:f>IF(D75="","",IF(OR(N75="Approved",N75="Rejected",N75="Cancelled"),N75,IF(OR(G75="",H75="",E75="",N75=""),"Complete decision inputs",IF(H75&lt;'Calendar'!$F$5,"Decision overdue",IF(G75&gt;H75,"Meeting after need date",IF(N75="Deferred","Reschedule decision",IF(G75&lt;'Calendar'!$F$5,"Record outcome",IF(H75='Calendar'!$F$5,"Decision due today","Planned"))))))))</x:f>
      </x:c>
    </x:row>
    <x:row r="76" ht="44" customHeight="1">
      <x:c r="A76" s="18"/>
      <x:c r="B76" s="18"/>
      <x:c r="C76" s="18"/>
      <x:c r="D76" s="18"/>
      <x:c r="E76" s="18"/>
      <x:c r="F76" s="18"/>
      <x:c r="G76" s="20"/>
      <x:c r="H76" s="20"/>
      <x:c r="I76" s="18"/>
      <x:c r="J76" s="18"/>
      <x:c r="K76" s="21" t="str">
        <x:f>IF(OR(D76="",M76="Not required",COUNT(G76,I76)&lt;2),"",IF(I76=0,G76,WORKDAY(G76,-I76,'Holidays'!$A$7:$A$66)))</x:f>
      </x:c>
      <x:c r="L76" s="21" t="str">
        <x:f>IF(COUNT(K76,J76)&lt;2,"",IF(J76=0,K76,WORKDAY(K76,-J76,'Holidays'!$A$7:$A$66)))</x:f>
      </x:c>
      <x:c r="M76" s="18"/>
      <x:c r="N76" s="18"/>
      <x:c r="O76" s="18"/>
      <x:c r="P76" s="18"/>
      <x:c r="Q76" s="19" t="str">
        <x:f>IF(D76="","",IF(N76="Cancelled","Cancelled",IF(OR(M76="Submitted",M76="Not required"),M76,IF(OR(K76="",L76="",F76="",M76=""),"Complete paper inputs",IF(K76&lt;'Calendar'!$F$5,"Submission overdue",IF(K76='Calendar'!$F$5,"Submit today",IF(AND(L76&lt;='Calendar'!$F$5,M76&lt;&gt;"Ready"),"Review due","Planned")))))))</x:f>
      </x:c>
      <x:c r="R76" s="19" t="str">
        <x:f>IF(D76="","",IF(OR(N76="Approved",N76="Rejected",N76="Cancelled"),N76,IF(OR(G76="",H76="",E76="",N76=""),"Complete decision inputs",IF(H76&lt;'Calendar'!$F$5,"Decision overdue",IF(G76&gt;H76,"Meeting after need date",IF(N76="Deferred","Reschedule decision",IF(G76&lt;'Calendar'!$F$5,"Record outcome",IF(H76='Calendar'!$F$5,"Decision due today","Planned"))))))))</x:f>
      </x:c>
    </x:row>
    <x:row r="77" ht="44" customHeight="1">
      <x:c r="A77" s="18"/>
      <x:c r="B77" s="18"/>
      <x:c r="C77" s="18"/>
      <x:c r="D77" s="18"/>
      <x:c r="E77" s="18"/>
      <x:c r="F77" s="18"/>
      <x:c r="G77" s="20"/>
      <x:c r="H77" s="20"/>
      <x:c r="I77" s="18"/>
      <x:c r="J77" s="18"/>
      <x:c r="K77" s="21" t="str">
        <x:f>IF(OR(D77="",M77="Not required",COUNT(G77,I77)&lt;2),"",IF(I77=0,G77,WORKDAY(G77,-I77,'Holidays'!$A$7:$A$66)))</x:f>
      </x:c>
      <x:c r="L77" s="21" t="str">
        <x:f>IF(COUNT(K77,J77)&lt;2,"",IF(J77=0,K77,WORKDAY(K77,-J77,'Holidays'!$A$7:$A$66)))</x:f>
      </x:c>
      <x:c r="M77" s="18"/>
      <x:c r="N77" s="18"/>
      <x:c r="O77" s="18"/>
      <x:c r="P77" s="18"/>
      <x:c r="Q77" s="19" t="str">
        <x:f>IF(D77="","",IF(N77="Cancelled","Cancelled",IF(OR(M77="Submitted",M77="Not required"),M77,IF(OR(K77="",L77="",F77="",M77=""),"Complete paper inputs",IF(K77&lt;'Calendar'!$F$5,"Submission overdue",IF(K77='Calendar'!$F$5,"Submit today",IF(AND(L77&lt;='Calendar'!$F$5,M77&lt;&gt;"Ready"),"Review due","Planned")))))))</x:f>
      </x:c>
      <x:c r="R77" s="19" t="str">
        <x:f>IF(D77="","",IF(OR(N77="Approved",N77="Rejected",N77="Cancelled"),N77,IF(OR(G77="",H77="",E77="",N77=""),"Complete decision inputs",IF(H77&lt;'Calendar'!$F$5,"Decision overdue",IF(G77&gt;H77,"Meeting after need date",IF(N77="Deferred","Reschedule decision",IF(G77&lt;'Calendar'!$F$5,"Record outcome",IF(H77='Calendar'!$F$5,"Decision due today","Planned"))))))))</x:f>
      </x:c>
    </x:row>
    <x:row r="78" ht="44" customHeight="1">
      <x:c r="A78" s="18"/>
      <x:c r="B78" s="18"/>
      <x:c r="C78" s="18"/>
      <x:c r="D78" s="18"/>
      <x:c r="E78" s="18"/>
      <x:c r="F78" s="18"/>
      <x:c r="G78" s="20"/>
      <x:c r="H78" s="20"/>
      <x:c r="I78" s="18"/>
      <x:c r="J78" s="18"/>
      <x:c r="K78" s="21" t="str">
        <x:f>IF(OR(D78="",M78="Not required",COUNT(G78,I78)&lt;2),"",IF(I78=0,G78,WORKDAY(G78,-I78,'Holidays'!$A$7:$A$66)))</x:f>
      </x:c>
      <x:c r="L78" s="21" t="str">
        <x:f>IF(COUNT(K78,J78)&lt;2,"",IF(J78=0,K78,WORKDAY(K78,-J78,'Holidays'!$A$7:$A$66)))</x:f>
      </x:c>
      <x:c r="M78" s="18"/>
      <x:c r="N78" s="18"/>
      <x:c r="O78" s="18"/>
      <x:c r="P78" s="18"/>
      <x:c r="Q78" s="19" t="str">
        <x:f>IF(D78="","",IF(N78="Cancelled","Cancelled",IF(OR(M78="Submitted",M78="Not required"),M78,IF(OR(K78="",L78="",F78="",M78=""),"Complete paper inputs",IF(K78&lt;'Calendar'!$F$5,"Submission overdue",IF(K78='Calendar'!$F$5,"Submit today",IF(AND(L78&lt;='Calendar'!$F$5,M78&lt;&gt;"Ready"),"Review due","Planned")))))))</x:f>
      </x:c>
      <x:c r="R78" s="19" t="str">
        <x:f>IF(D78="","",IF(OR(N78="Approved",N78="Rejected",N78="Cancelled"),N78,IF(OR(G78="",H78="",E78="",N78=""),"Complete decision inputs",IF(H78&lt;'Calendar'!$F$5,"Decision overdue",IF(G78&gt;H78,"Meeting after need date",IF(N78="Deferred","Reschedule decision",IF(G78&lt;'Calendar'!$F$5,"Record outcome",IF(H78='Calendar'!$F$5,"Decision due today","Planned"))))))))</x:f>
      </x:c>
    </x:row>
    <x:row r="79" ht="44" customHeight="1">
      <x:c r="A79" s="18"/>
      <x:c r="B79" s="18"/>
      <x:c r="C79" s="18"/>
      <x:c r="D79" s="18"/>
      <x:c r="E79" s="18"/>
      <x:c r="F79" s="18"/>
      <x:c r="G79" s="20"/>
      <x:c r="H79" s="20"/>
      <x:c r="I79" s="18"/>
      <x:c r="J79" s="18"/>
      <x:c r="K79" s="21" t="str">
        <x:f>IF(OR(D79="",M79="Not required",COUNT(G79,I79)&lt;2),"",IF(I79=0,G79,WORKDAY(G79,-I79,'Holidays'!$A$7:$A$66)))</x:f>
      </x:c>
      <x:c r="L79" s="21" t="str">
        <x:f>IF(COUNT(K79,J79)&lt;2,"",IF(J79=0,K79,WORKDAY(K79,-J79,'Holidays'!$A$7:$A$66)))</x:f>
      </x:c>
      <x:c r="M79" s="18"/>
      <x:c r="N79" s="18"/>
      <x:c r="O79" s="18"/>
      <x:c r="P79" s="18"/>
      <x:c r="Q79" s="19" t="str">
        <x:f>IF(D79="","",IF(N79="Cancelled","Cancelled",IF(OR(M79="Submitted",M79="Not required"),M79,IF(OR(K79="",L79="",F79="",M79=""),"Complete paper inputs",IF(K79&lt;'Calendar'!$F$5,"Submission overdue",IF(K79='Calendar'!$F$5,"Submit today",IF(AND(L79&lt;='Calendar'!$F$5,M79&lt;&gt;"Ready"),"Review due","Planned")))))))</x:f>
      </x:c>
      <x:c r="R79" s="19" t="str">
        <x:f>IF(D79="","",IF(OR(N79="Approved",N79="Rejected",N79="Cancelled"),N79,IF(OR(G79="",H79="",E79="",N79=""),"Complete decision inputs",IF(H79&lt;'Calendar'!$F$5,"Decision overdue",IF(G79&gt;H79,"Meeting after need date",IF(N79="Deferred","Reschedule decision",IF(G79&lt;'Calendar'!$F$5,"Record outcome",IF(H79='Calendar'!$F$5,"Decision due today","Planned"))))))))</x:f>
      </x:c>
    </x:row>
    <x:row r="80" ht="44" customHeight="1">
      <x:c r="A80" s="18"/>
      <x:c r="B80" s="18"/>
      <x:c r="C80" s="18"/>
      <x:c r="D80" s="18"/>
      <x:c r="E80" s="18"/>
      <x:c r="F80" s="18"/>
      <x:c r="G80" s="20"/>
      <x:c r="H80" s="20"/>
      <x:c r="I80" s="18"/>
      <x:c r="J80" s="18"/>
      <x:c r="K80" s="21" t="str">
        <x:f>IF(OR(D80="",M80="Not required",COUNT(G80,I80)&lt;2),"",IF(I80=0,G80,WORKDAY(G80,-I80,'Holidays'!$A$7:$A$66)))</x:f>
      </x:c>
      <x:c r="L80" s="21" t="str">
        <x:f>IF(COUNT(K80,J80)&lt;2,"",IF(J80=0,K80,WORKDAY(K80,-J80,'Holidays'!$A$7:$A$66)))</x:f>
      </x:c>
      <x:c r="M80" s="18"/>
      <x:c r="N80" s="18"/>
      <x:c r="O80" s="18"/>
      <x:c r="P80" s="18"/>
      <x:c r="Q80" s="19" t="str">
        <x:f>IF(D80="","",IF(N80="Cancelled","Cancelled",IF(OR(M80="Submitted",M80="Not required"),M80,IF(OR(K80="",L80="",F80="",M80=""),"Complete paper inputs",IF(K80&lt;'Calendar'!$F$5,"Submission overdue",IF(K80='Calendar'!$F$5,"Submit today",IF(AND(L80&lt;='Calendar'!$F$5,M80&lt;&gt;"Ready"),"Review due","Planned")))))))</x:f>
      </x:c>
      <x:c r="R80" s="19" t="str">
        <x:f>IF(D80="","",IF(OR(N80="Approved",N80="Rejected",N80="Cancelled"),N80,IF(OR(G80="",H80="",E80="",N80=""),"Complete decision inputs",IF(H80&lt;'Calendar'!$F$5,"Decision overdue",IF(G80&gt;H80,"Meeting after need date",IF(N80="Deferred","Reschedule decision",IF(G80&lt;'Calendar'!$F$5,"Record outcome",IF(H80='Calendar'!$F$5,"Decision due today","Planned"))))))))</x:f>
      </x:c>
    </x:row>
    <x:row r="81" ht="44" customHeight="1">
      <x:c r="A81" s="18"/>
      <x:c r="B81" s="18"/>
      <x:c r="C81" s="18"/>
      <x:c r="D81" s="18"/>
      <x:c r="E81" s="18"/>
      <x:c r="F81" s="18"/>
      <x:c r="G81" s="20"/>
      <x:c r="H81" s="20"/>
      <x:c r="I81" s="18"/>
      <x:c r="J81" s="18"/>
      <x:c r="K81" s="21" t="str">
        <x:f>IF(OR(D81="",M81="Not required",COUNT(G81,I81)&lt;2),"",IF(I81=0,G81,WORKDAY(G81,-I81,'Holidays'!$A$7:$A$66)))</x:f>
      </x:c>
      <x:c r="L81" s="21" t="str">
        <x:f>IF(COUNT(K81,J81)&lt;2,"",IF(J81=0,K81,WORKDAY(K81,-J81,'Holidays'!$A$7:$A$66)))</x:f>
      </x:c>
      <x:c r="M81" s="18"/>
      <x:c r="N81" s="18"/>
      <x:c r="O81" s="18"/>
      <x:c r="P81" s="18"/>
      <x:c r="Q81" s="19" t="str">
        <x:f>IF(D81="","",IF(N81="Cancelled","Cancelled",IF(OR(M81="Submitted",M81="Not required"),M81,IF(OR(K81="",L81="",F81="",M81=""),"Complete paper inputs",IF(K81&lt;'Calendar'!$F$5,"Submission overdue",IF(K81='Calendar'!$F$5,"Submit today",IF(AND(L81&lt;='Calendar'!$F$5,M81&lt;&gt;"Ready"),"Review due","Planned")))))))</x:f>
      </x:c>
      <x:c r="R81" s="19" t="str">
        <x:f>IF(D81="","",IF(OR(N81="Approved",N81="Rejected",N81="Cancelled"),N81,IF(OR(G81="",H81="",E81="",N81=""),"Complete decision inputs",IF(H81&lt;'Calendar'!$F$5,"Decision overdue",IF(G81&gt;H81,"Meeting after need date",IF(N81="Deferred","Reschedule decision",IF(G81&lt;'Calendar'!$F$5,"Record outcome",IF(H81='Calendar'!$F$5,"Decision due today","Planned"))))))))</x:f>
      </x:c>
    </x:row>
    <x:row r="82" ht="44" customHeight="1">
      <x:c r="A82" s="18"/>
      <x:c r="B82" s="18"/>
      <x:c r="C82" s="18"/>
      <x:c r="D82" s="18"/>
      <x:c r="E82" s="18"/>
      <x:c r="F82" s="18"/>
      <x:c r="G82" s="20"/>
      <x:c r="H82" s="20"/>
      <x:c r="I82" s="18"/>
      <x:c r="J82" s="18"/>
      <x:c r="K82" s="21" t="str">
        <x:f>IF(OR(D82="",M82="Not required",COUNT(G82,I82)&lt;2),"",IF(I82=0,G82,WORKDAY(G82,-I82,'Holidays'!$A$7:$A$66)))</x:f>
      </x:c>
      <x:c r="L82" s="21" t="str">
        <x:f>IF(COUNT(K82,J82)&lt;2,"",IF(J82=0,K82,WORKDAY(K82,-J82,'Holidays'!$A$7:$A$66)))</x:f>
      </x:c>
      <x:c r="M82" s="18"/>
      <x:c r="N82" s="18"/>
      <x:c r="O82" s="18"/>
      <x:c r="P82" s="18"/>
      <x:c r="Q82" s="19" t="str">
        <x:f>IF(D82="","",IF(N82="Cancelled","Cancelled",IF(OR(M82="Submitted",M82="Not required"),M82,IF(OR(K82="",L82="",F82="",M82=""),"Complete paper inputs",IF(K82&lt;'Calendar'!$F$5,"Submission overdue",IF(K82='Calendar'!$F$5,"Submit today",IF(AND(L82&lt;='Calendar'!$F$5,M82&lt;&gt;"Ready"),"Review due","Planned")))))))</x:f>
      </x:c>
      <x:c r="R82" s="19" t="str">
        <x:f>IF(D82="","",IF(OR(N82="Approved",N82="Rejected",N82="Cancelled"),N82,IF(OR(G82="",H82="",E82="",N82=""),"Complete decision inputs",IF(H82&lt;'Calendar'!$F$5,"Decision overdue",IF(G82&gt;H82,"Meeting after need date",IF(N82="Deferred","Reschedule decision",IF(G82&lt;'Calendar'!$F$5,"Record outcome",IF(H82='Calendar'!$F$5,"Decision due today","Planned"))))))))</x:f>
      </x:c>
    </x:row>
    <x:row r="83" ht="44" customHeight="1">
      <x:c r="A83" s="18"/>
      <x:c r="B83" s="18"/>
      <x:c r="C83" s="18"/>
      <x:c r="D83" s="18"/>
      <x:c r="E83" s="18"/>
      <x:c r="F83" s="18"/>
      <x:c r="G83" s="20"/>
      <x:c r="H83" s="20"/>
      <x:c r="I83" s="18"/>
      <x:c r="J83" s="18"/>
      <x:c r="K83" s="21" t="str">
        <x:f>IF(OR(D83="",M83="Not required",COUNT(G83,I83)&lt;2),"",IF(I83=0,G83,WORKDAY(G83,-I83,'Holidays'!$A$7:$A$66)))</x:f>
      </x:c>
      <x:c r="L83" s="21" t="str">
        <x:f>IF(COUNT(K83,J83)&lt;2,"",IF(J83=0,K83,WORKDAY(K83,-J83,'Holidays'!$A$7:$A$66)))</x:f>
      </x:c>
      <x:c r="M83" s="18"/>
      <x:c r="N83" s="18"/>
      <x:c r="O83" s="18"/>
      <x:c r="P83" s="18"/>
      <x:c r="Q83" s="19" t="str">
        <x:f>IF(D83="","",IF(N83="Cancelled","Cancelled",IF(OR(M83="Submitted",M83="Not required"),M83,IF(OR(K83="",L83="",F83="",M83=""),"Complete paper inputs",IF(K83&lt;'Calendar'!$F$5,"Submission overdue",IF(K83='Calendar'!$F$5,"Submit today",IF(AND(L83&lt;='Calendar'!$F$5,M83&lt;&gt;"Ready"),"Review due","Planned")))))))</x:f>
      </x:c>
      <x:c r="R83" s="19" t="str">
        <x:f>IF(D83="","",IF(OR(N83="Approved",N83="Rejected",N83="Cancelled"),N83,IF(OR(G83="",H83="",E83="",N83=""),"Complete decision inputs",IF(H83&lt;'Calendar'!$F$5,"Decision overdue",IF(G83&gt;H83,"Meeting after need date",IF(N83="Deferred","Reschedule decision",IF(G83&lt;'Calendar'!$F$5,"Record outcome",IF(H83='Calendar'!$F$5,"Decision due today","Planned"))))))))</x:f>
      </x:c>
    </x:row>
    <x:row r="84" ht="44" customHeight="1">
      <x:c r="A84" s="18"/>
      <x:c r="B84" s="18"/>
      <x:c r="C84" s="18"/>
      <x:c r="D84" s="18"/>
      <x:c r="E84" s="18"/>
      <x:c r="F84" s="18"/>
      <x:c r="G84" s="20"/>
      <x:c r="H84" s="20"/>
      <x:c r="I84" s="18"/>
      <x:c r="J84" s="18"/>
      <x:c r="K84" s="21" t="str">
        <x:f>IF(OR(D84="",M84="Not required",COUNT(G84,I84)&lt;2),"",IF(I84=0,G84,WORKDAY(G84,-I84,'Holidays'!$A$7:$A$66)))</x:f>
      </x:c>
      <x:c r="L84" s="21" t="str">
        <x:f>IF(COUNT(K84,J84)&lt;2,"",IF(J84=0,K84,WORKDAY(K84,-J84,'Holidays'!$A$7:$A$66)))</x:f>
      </x:c>
      <x:c r="M84" s="18"/>
      <x:c r="N84" s="18"/>
      <x:c r="O84" s="18"/>
      <x:c r="P84" s="18"/>
      <x:c r="Q84" s="19" t="str">
        <x:f>IF(D84="","",IF(N84="Cancelled","Cancelled",IF(OR(M84="Submitted",M84="Not required"),M84,IF(OR(K84="",L84="",F84="",M84=""),"Complete paper inputs",IF(K84&lt;'Calendar'!$F$5,"Submission overdue",IF(K84='Calendar'!$F$5,"Submit today",IF(AND(L84&lt;='Calendar'!$F$5,M84&lt;&gt;"Ready"),"Review due","Planned")))))))</x:f>
      </x:c>
      <x:c r="R84" s="19" t="str">
        <x:f>IF(D84="","",IF(OR(N84="Approved",N84="Rejected",N84="Cancelled"),N84,IF(OR(G84="",H84="",E84="",N84=""),"Complete decision inputs",IF(H84&lt;'Calendar'!$F$5,"Decision overdue",IF(G84&gt;H84,"Meeting after need date",IF(N84="Deferred","Reschedule decision",IF(G84&lt;'Calendar'!$F$5,"Record outcome",IF(H84='Calendar'!$F$5,"Decision due today","Planned"))))))))</x:f>
      </x:c>
    </x:row>
    <x:row r="85" ht="44" customHeight="1">
      <x:c r="A85" s="18"/>
      <x:c r="B85" s="18"/>
      <x:c r="C85" s="18"/>
      <x:c r="D85" s="18"/>
      <x:c r="E85" s="18"/>
      <x:c r="F85" s="18"/>
      <x:c r="G85" s="20"/>
      <x:c r="H85" s="20"/>
      <x:c r="I85" s="18"/>
      <x:c r="J85" s="18"/>
      <x:c r="K85" s="21" t="str">
        <x:f>IF(OR(D85="",M85="Not required",COUNT(G85,I85)&lt;2),"",IF(I85=0,G85,WORKDAY(G85,-I85,'Holidays'!$A$7:$A$66)))</x:f>
      </x:c>
      <x:c r="L85" s="21" t="str">
        <x:f>IF(COUNT(K85,J85)&lt;2,"",IF(J85=0,K85,WORKDAY(K85,-J85,'Holidays'!$A$7:$A$66)))</x:f>
      </x:c>
      <x:c r="M85" s="18"/>
      <x:c r="N85" s="18"/>
      <x:c r="O85" s="18"/>
      <x:c r="P85" s="18"/>
      <x:c r="Q85" s="19" t="str">
        <x:f>IF(D85="","",IF(N85="Cancelled","Cancelled",IF(OR(M85="Submitted",M85="Not required"),M85,IF(OR(K85="",L85="",F85="",M85=""),"Complete paper inputs",IF(K85&lt;'Calendar'!$F$5,"Submission overdue",IF(K85='Calendar'!$F$5,"Submit today",IF(AND(L85&lt;='Calendar'!$F$5,M85&lt;&gt;"Ready"),"Review due","Planned")))))))</x:f>
      </x:c>
      <x:c r="R85" s="19" t="str">
        <x:f>IF(D85="","",IF(OR(N85="Approved",N85="Rejected",N85="Cancelled"),N85,IF(OR(G85="",H85="",E85="",N85=""),"Complete decision inputs",IF(H85&lt;'Calendar'!$F$5,"Decision overdue",IF(G85&gt;H85,"Meeting after need date",IF(N85="Deferred","Reschedule decision",IF(G85&lt;'Calendar'!$F$5,"Record outcome",IF(H85='Calendar'!$F$5,"Decision due today","Planned"))))))))</x:f>
      </x:c>
    </x:row>
    <x:row r="86" ht="44" customHeight="1">
      <x:c r="A86" s="18"/>
      <x:c r="B86" s="18"/>
      <x:c r="C86" s="18"/>
      <x:c r="D86" s="18"/>
      <x:c r="E86" s="18"/>
      <x:c r="F86" s="18"/>
      <x:c r="G86" s="20"/>
      <x:c r="H86" s="20"/>
      <x:c r="I86" s="18"/>
      <x:c r="J86" s="18"/>
      <x:c r="K86" s="21" t="str">
        <x:f>IF(OR(D86="",M86="Not required",COUNT(G86,I86)&lt;2),"",IF(I86=0,G86,WORKDAY(G86,-I86,'Holidays'!$A$7:$A$66)))</x:f>
      </x:c>
      <x:c r="L86" s="21" t="str">
        <x:f>IF(COUNT(K86,J86)&lt;2,"",IF(J86=0,K86,WORKDAY(K86,-J86,'Holidays'!$A$7:$A$66)))</x:f>
      </x:c>
      <x:c r="M86" s="18"/>
      <x:c r="N86" s="18"/>
      <x:c r="O86" s="18"/>
      <x:c r="P86" s="18"/>
      <x:c r="Q86" s="19" t="str">
        <x:f>IF(D86="","",IF(N86="Cancelled","Cancelled",IF(OR(M86="Submitted",M86="Not required"),M86,IF(OR(K86="",L86="",F86="",M86=""),"Complete paper inputs",IF(K86&lt;'Calendar'!$F$5,"Submission overdue",IF(K86='Calendar'!$F$5,"Submit today",IF(AND(L86&lt;='Calendar'!$F$5,M86&lt;&gt;"Ready"),"Review due","Planned")))))))</x:f>
      </x:c>
      <x:c r="R86" s="19" t="str">
        <x:f>IF(D86="","",IF(OR(N86="Approved",N86="Rejected",N86="Cancelled"),N86,IF(OR(G86="",H86="",E86="",N86=""),"Complete decision inputs",IF(H86&lt;'Calendar'!$F$5,"Decision overdue",IF(G86&gt;H86,"Meeting after need date",IF(N86="Deferred","Reschedule decision",IF(G86&lt;'Calendar'!$F$5,"Record outcome",IF(H86='Calendar'!$F$5,"Decision due today","Planned"))))))))</x:f>
      </x:c>
    </x:row>
    <x:row r="87" ht="44" customHeight="1">
      <x:c r="A87" s="18"/>
      <x:c r="B87" s="18"/>
      <x:c r="C87" s="18"/>
      <x:c r="D87" s="18"/>
      <x:c r="E87" s="18"/>
      <x:c r="F87" s="18"/>
      <x:c r="G87" s="20"/>
      <x:c r="H87" s="20"/>
      <x:c r="I87" s="18"/>
      <x:c r="J87" s="18"/>
      <x:c r="K87" s="21" t="str">
        <x:f>IF(OR(D87="",M87="Not required",COUNT(G87,I87)&lt;2),"",IF(I87=0,G87,WORKDAY(G87,-I87,'Holidays'!$A$7:$A$66)))</x:f>
      </x:c>
      <x:c r="L87" s="21" t="str">
        <x:f>IF(COUNT(K87,J87)&lt;2,"",IF(J87=0,K87,WORKDAY(K87,-J87,'Holidays'!$A$7:$A$66)))</x:f>
      </x:c>
      <x:c r="M87" s="18"/>
      <x:c r="N87" s="18"/>
      <x:c r="O87" s="18"/>
      <x:c r="P87" s="18"/>
      <x:c r="Q87" s="19" t="str">
        <x:f>IF(D87="","",IF(N87="Cancelled","Cancelled",IF(OR(M87="Submitted",M87="Not required"),M87,IF(OR(K87="",L87="",F87="",M87=""),"Complete paper inputs",IF(K87&lt;'Calendar'!$F$5,"Submission overdue",IF(K87='Calendar'!$F$5,"Submit today",IF(AND(L87&lt;='Calendar'!$F$5,M87&lt;&gt;"Ready"),"Review due","Planned")))))))</x:f>
      </x:c>
      <x:c r="R87" s="19" t="str">
        <x:f>IF(D87="","",IF(OR(N87="Approved",N87="Rejected",N87="Cancelled"),N87,IF(OR(G87="",H87="",E87="",N87=""),"Complete decision inputs",IF(H87&lt;'Calendar'!$F$5,"Decision overdue",IF(G87&gt;H87,"Meeting after need date",IF(N87="Deferred","Reschedule decision",IF(G87&lt;'Calendar'!$F$5,"Record outcome",IF(H87='Calendar'!$F$5,"Decision due today","Planned"))))))))</x:f>
      </x:c>
    </x:row>
    <x:row r="88" ht="44" customHeight="1">
      <x:c r="A88" s="18"/>
      <x:c r="B88" s="18"/>
      <x:c r="C88" s="18"/>
      <x:c r="D88" s="18"/>
      <x:c r="E88" s="18"/>
      <x:c r="F88" s="18"/>
      <x:c r="G88" s="20"/>
      <x:c r="H88" s="20"/>
      <x:c r="I88" s="18"/>
      <x:c r="J88" s="18"/>
      <x:c r="K88" s="21" t="str">
        <x:f>IF(OR(D88="",M88="Not required",COUNT(G88,I88)&lt;2),"",IF(I88=0,G88,WORKDAY(G88,-I88,'Holidays'!$A$7:$A$66)))</x:f>
      </x:c>
      <x:c r="L88" s="21" t="str">
        <x:f>IF(COUNT(K88,J88)&lt;2,"",IF(J88=0,K88,WORKDAY(K88,-J88,'Holidays'!$A$7:$A$66)))</x:f>
      </x:c>
      <x:c r="M88" s="18"/>
      <x:c r="N88" s="18"/>
      <x:c r="O88" s="18"/>
      <x:c r="P88" s="18"/>
      <x:c r="Q88" s="19" t="str">
        <x:f>IF(D88="","",IF(N88="Cancelled","Cancelled",IF(OR(M88="Submitted",M88="Not required"),M88,IF(OR(K88="",L88="",F88="",M88=""),"Complete paper inputs",IF(K88&lt;'Calendar'!$F$5,"Submission overdue",IF(K88='Calendar'!$F$5,"Submit today",IF(AND(L88&lt;='Calendar'!$F$5,M88&lt;&gt;"Ready"),"Review due","Planned")))))))</x:f>
      </x:c>
      <x:c r="R88" s="19" t="str">
        <x:f>IF(D88="","",IF(OR(N88="Approved",N88="Rejected",N88="Cancelled"),N88,IF(OR(G88="",H88="",E88="",N88=""),"Complete decision inputs",IF(H88&lt;'Calendar'!$F$5,"Decision overdue",IF(G88&gt;H88,"Meeting after need date",IF(N88="Deferred","Reschedule decision",IF(G88&lt;'Calendar'!$F$5,"Record outcome",IF(H88='Calendar'!$F$5,"Decision due today","Planned"))))))))</x:f>
      </x:c>
    </x:row>
    <x:row r="89" ht="44" customHeight="1">
      <x:c r="A89" s="18"/>
      <x:c r="B89" s="18"/>
      <x:c r="C89" s="18"/>
      <x:c r="D89" s="18"/>
      <x:c r="E89" s="18"/>
      <x:c r="F89" s="18"/>
      <x:c r="G89" s="20"/>
      <x:c r="H89" s="20"/>
      <x:c r="I89" s="18"/>
      <x:c r="J89" s="18"/>
      <x:c r="K89" s="21" t="str">
        <x:f>IF(OR(D89="",M89="Not required",COUNT(G89,I89)&lt;2),"",IF(I89=0,G89,WORKDAY(G89,-I89,'Holidays'!$A$7:$A$66)))</x:f>
      </x:c>
      <x:c r="L89" s="21" t="str">
        <x:f>IF(COUNT(K89,J89)&lt;2,"",IF(J89=0,K89,WORKDAY(K89,-J89,'Holidays'!$A$7:$A$66)))</x:f>
      </x:c>
      <x:c r="M89" s="18"/>
      <x:c r="N89" s="18"/>
      <x:c r="O89" s="18"/>
      <x:c r="P89" s="18"/>
      <x:c r="Q89" s="19" t="str">
        <x:f>IF(D89="","",IF(N89="Cancelled","Cancelled",IF(OR(M89="Submitted",M89="Not required"),M89,IF(OR(K89="",L89="",F89="",M89=""),"Complete paper inputs",IF(K89&lt;'Calendar'!$F$5,"Submission overdue",IF(K89='Calendar'!$F$5,"Submit today",IF(AND(L89&lt;='Calendar'!$F$5,M89&lt;&gt;"Ready"),"Review due","Planned")))))))</x:f>
      </x:c>
      <x:c r="R89" s="19" t="str">
        <x:f>IF(D89="","",IF(OR(N89="Approved",N89="Rejected",N89="Cancelled"),N89,IF(OR(G89="",H89="",E89="",N89=""),"Complete decision inputs",IF(H89&lt;'Calendar'!$F$5,"Decision overdue",IF(G89&gt;H89,"Meeting after need date",IF(N89="Deferred","Reschedule decision",IF(G89&lt;'Calendar'!$F$5,"Record outcome",IF(H89='Calendar'!$F$5,"Decision due today","Planned"))))))))</x:f>
      </x:c>
    </x:row>
    <x:row r="90" ht="44" customHeight="1">
      <x:c r="A90" s="18"/>
      <x:c r="B90" s="18"/>
      <x:c r="C90" s="18"/>
      <x:c r="D90" s="18"/>
      <x:c r="E90" s="18"/>
      <x:c r="F90" s="18"/>
      <x:c r="G90" s="20"/>
      <x:c r="H90" s="20"/>
      <x:c r="I90" s="18"/>
      <x:c r="J90" s="18"/>
      <x:c r="K90" s="21" t="str">
        <x:f>IF(OR(D90="",M90="Not required",COUNT(G90,I90)&lt;2),"",IF(I90=0,G90,WORKDAY(G90,-I90,'Holidays'!$A$7:$A$66)))</x:f>
      </x:c>
      <x:c r="L90" s="21" t="str">
        <x:f>IF(COUNT(K90,J90)&lt;2,"",IF(J90=0,K90,WORKDAY(K90,-J90,'Holidays'!$A$7:$A$66)))</x:f>
      </x:c>
      <x:c r="M90" s="18"/>
      <x:c r="N90" s="18"/>
      <x:c r="O90" s="18"/>
      <x:c r="P90" s="18"/>
      <x:c r="Q90" s="19" t="str">
        <x:f>IF(D90="","",IF(N90="Cancelled","Cancelled",IF(OR(M90="Submitted",M90="Not required"),M90,IF(OR(K90="",L90="",F90="",M90=""),"Complete paper inputs",IF(K90&lt;'Calendar'!$F$5,"Submission overdue",IF(K90='Calendar'!$F$5,"Submit today",IF(AND(L90&lt;='Calendar'!$F$5,M90&lt;&gt;"Ready"),"Review due","Planned")))))))</x:f>
      </x:c>
      <x:c r="R90" s="19" t="str">
        <x:f>IF(D90="","",IF(OR(N90="Approved",N90="Rejected",N90="Cancelled"),N90,IF(OR(G90="",H90="",E90="",N90=""),"Complete decision inputs",IF(H90&lt;'Calendar'!$F$5,"Decision overdue",IF(G90&gt;H90,"Meeting after need date",IF(N90="Deferred","Reschedule decision",IF(G90&lt;'Calendar'!$F$5,"Record outcome",IF(H90='Calendar'!$F$5,"Decision due today","Planned"))))))))</x:f>
      </x:c>
    </x:row>
    <x:row r="91" ht="44" customHeight="1">
      <x:c r="A91" s="18"/>
      <x:c r="B91" s="18"/>
      <x:c r="C91" s="18"/>
      <x:c r="D91" s="18"/>
      <x:c r="E91" s="18"/>
      <x:c r="F91" s="18"/>
      <x:c r="G91" s="20"/>
      <x:c r="H91" s="20"/>
      <x:c r="I91" s="18"/>
      <x:c r="J91" s="18"/>
      <x:c r="K91" s="21" t="str">
        <x:f>IF(OR(D91="",M91="Not required",COUNT(G91,I91)&lt;2),"",IF(I91=0,G91,WORKDAY(G91,-I91,'Holidays'!$A$7:$A$66)))</x:f>
      </x:c>
      <x:c r="L91" s="21" t="str">
        <x:f>IF(COUNT(K91,J91)&lt;2,"",IF(J91=0,K91,WORKDAY(K91,-J91,'Holidays'!$A$7:$A$66)))</x:f>
      </x:c>
      <x:c r="M91" s="18"/>
      <x:c r="N91" s="18"/>
      <x:c r="O91" s="18"/>
      <x:c r="P91" s="18"/>
      <x:c r="Q91" s="19" t="str">
        <x:f>IF(D91="","",IF(N91="Cancelled","Cancelled",IF(OR(M91="Submitted",M91="Not required"),M91,IF(OR(K91="",L91="",F91="",M91=""),"Complete paper inputs",IF(K91&lt;'Calendar'!$F$5,"Submission overdue",IF(K91='Calendar'!$F$5,"Submit today",IF(AND(L91&lt;='Calendar'!$F$5,M91&lt;&gt;"Ready"),"Review due","Planned")))))))</x:f>
      </x:c>
      <x:c r="R91" s="19" t="str">
        <x:f>IF(D91="","",IF(OR(N91="Approved",N91="Rejected",N91="Cancelled"),N91,IF(OR(G91="",H91="",E91="",N91=""),"Complete decision inputs",IF(H91&lt;'Calendar'!$F$5,"Decision overdue",IF(G91&gt;H91,"Meeting after need date",IF(N91="Deferred","Reschedule decision",IF(G91&lt;'Calendar'!$F$5,"Record outcome",IF(H91='Calendar'!$F$5,"Decision due today","Planned"))))))))</x:f>
      </x:c>
    </x:row>
    <x:row r="92" ht="44" customHeight="1">
      <x:c r="A92" s="18"/>
      <x:c r="B92" s="18"/>
      <x:c r="C92" s="18"/>
      <x:c r="D92" s="18"/>
      <x:c r="E92" s="18"/>
      <x:c r="F92" s="18"/>
      <x:c r="G92" s="20"/>
      <x:c r="H92" s="20"/>
      <x:c r="I92" s="18"/>
      <x:c r="J92" s="18"/>
      <x:c r="K92" s="21" t="str">
        <x:f>IF(OR(D92="",M92="Not required",COUNT(G92,I92)&lt;2),"",IF(I92=0,G92,WORKDAY(G92,-I92,'Holidays'!$A$7:$A$66)))</x:f>
      </x:c>
      <x:c r="L92" s="21" t="str">
        <x:f>IF(COUNT(K92,J92)&lt;2,"",IF(J92=0,K92,WORKDAY(K92,-J92,'Holidays'!$A$7:$A$66)))</x:f>
      </x:c>
      <x:c r="M92" s="18"/>
      <x:c r="N92" s="18"/>
      <x:c r="O92" s="18"/>
      <x:c r="P92" s="18"/>
      <x:c r="Q92" s="19" t="str">
        <x:f>IF(D92="","",IF(N92="Cancelled","Cancelled",IF(OR(M92="Submitted",M92="Not required"),M92,IF(OR(K92="",L92="",F92="",M92=""),"Complete paper inputs",IF(K92&lt;'Calendar'!$F$5,"Submission overdue",IF(K92='Calendar'!$F$5,"Submit today",IF(AND(L92&lt;='Calendar'!$F$5,M92&lt;&gt;"Ready"),"Review due","Planned")))))))</x:f>
      </x:c>
      <x:c r="R92" s="19" t="str">
        <x:f>IF(D92="","",IF(OR(N92="Approved",N92="Rejected",N92="Cancelled"),N92,IF(OR(G92="",H92="",E92="",N92=""),"Complete decision inputs",IF(H92&lt;'Calendar'!$F$5,"Decision overdue",IF(G92&gt;H92,"Meeting after need date",IF(N92="Deferred","Reschedule decision",IF(G92&lt;'Calendar'!$F$5,"Record outcome",IF(H92='Calendar'!$F$5,"Decision due today","Planned"))))))))</x:f>
      </x:c>
    </x:row>
    <x:row r="93" ht="44" customHeight="1">
      <x:c r="A93" s="18"/>
      <x:c r="B93" s="18"/>
      <x:c r="C93" s="18"/>
      <x:c r="D93" s="18"/>
      <x:c r="E93" s="18"/>
      <x:c r="F93" s="18"/>
      <x:c r="G93" s="20"/>
      <x:c r="H93" s="20"/>
      <x:c r="I93" s="18"/>
      <x:c r="J93" s="18"/>
      <x:c r="K93" s="21" t="str">
        <x:f>IF(OR(D93="",M93="Not required",COUNT(G93,I93)&lt;2),"",IF(I93=0,G93,WORKDAY(G93,-I93,'Holidays'!$A$7:$A$66)))</x:f>
      </x:c>
      <x:c r="L93" s="21" t="str">
        <x:f>IF(COUNT(K93,J93)&lt;2,"",IF(J93=0,K93,WORKDAY(K93,-J93,'Holidays'!$A$7:$A$66)))</x:f>
      </x:c>
      <x:c r="M93" s="18"/>
      <x:c r="N93" s="18"/>
      <x:c r="O93" s="18"/>
      <x:c r="P93" s="18"/>
      <x:c r="Q93" s="19" t="str">
        <x:f>IF(D93="","",IF(N93="Cancelled","Cancelled",IF(OR(M93="Submitted",M93="Not required"),M93,IF(OR(K93="",L93="",F93="",M93=""),"Complete paper inputs",IF(K93&lt;'Calendar'!$F$5,"Submission overdue",IF(K93='Calendar'!$F$5,"Submit today",IF(AND(L93&lt;='Calendar'!$F$5,M93&lt;&gt;"Ready"),"Review due","Planned")))))))</x:f>
      </x:c>
      <x:c r="R93" s="19" t="str">
        <x:f>IF(D93="","",IF(OR(N93="Approved",N93="Rejected",N93="Cancelled"),N93,IF(OR(G93="",H93="",E93="",N93=""),"Complete decision inputs",IF(H93&lt;'Calendar'!$F$5,"Decision overdue",IF(G93&gt;H93,"Meeting after need date",IF(N93="Deferred","Reschedule decision",IF(G93&lt;'Calendar'!$F$5,"Record outcome",IF(H93='Calendar'!$F$5,"Decision due today","Planned"))))))))</x:f>
      </x:c>
    </x:row>
    <x:row r="94" ht="44" customHeight="1">
      <x:c r="A94" s="18"/>
      <x:c r="B94" s="18"/>
      <x:c r="C94" s="18"/>
      <x:c r="D94" s="18"/>
      <x:c r="E94" s="18"/>
      <x:c r="F94" s="18"/>
      <x:c r="G94" s="20"/>
      <x:c r="H94" s="20"/>
      <x:c r="I94" s="18"/>
      <x:c r="J94" s="18"/>
      <x:c r="K94" s="21" t="str">
        <x:f>IF(OR(D94="",M94="Not required",COUNT(G94,I94)&lt;2),"",IF(I94=0,G94,WORKDAY(G94,-I94,'Holidays'!$A$7:$A$66)))</x:f>
      </x:c>
      <x:c r="L94" s="21" t="str">
        <x:f>IF(COUNT(K94,J94)&lt;2,"",IF(J94=0,K94,WORKDAY(K94,-J94,'Holidays'!$A$7:$A$66)))</x:f>
      </x:c>
      <x:c r="M94" s="18"/>
      <x:c r="N94" s="18"/>
      <x:c r="O94" s="18"/>
      <x:c r="P94" s="18"/>
      <x:c r="Q94" s="19" t="str">
        <x:f>IF(D94="","",IF(N94="Cancelled","Cancelled",IF(OR(M94="Submitted",M94="Not required"),M94,IF(OR(K94="",L94="",F94="",M94=""),"Complete paper inputs",IF(K94&lt;'Calendar'!$F$5,"Submission overdue",IF(K94='Calendar'!$F$5,"Submit today",IF(AND(L94&lt;='Calendar'!$F$5,M94&lt;&gt;"Ready"),"Review due","Planned")))))))</x:f>
      </x:c>
      <x:c r="R94" s="19" t="str">
        <x:f>IF(D94="","",IF(OR(N94="Approved",N94="Rejected",N94="Cancelled"),N94,IF(OR(G94="",H94="",E94="",N94=""),"Complete decision inputs",IF(H94&lt;'Calendar'!$F$5,"Decision overdue",IF(G94&gt;H94,"Meeting after need date",IF(N94="Deferred","Reschedule decision",IF(G94&lt;'Calendar'!$F$5,"Record outcome",IF(H94='Calendar'!$F$5,"Decision due today","Planned"))))))))</x:f>
      </x:c>
    </x:row>
    <x:row r="95" ht="44" customHeight="1">
      <x:c r="A95" s="18"/>
      <x:c r="B95" s="18"/>
      <x:c r="C95" s="18"/>
      <x:c r="D95" s="18"/>
      <x:c r="E95" s="18"/>
      <x:c r="F95" s="18"/>
      <x:c r="G95" s="20"/>
      <x:c r="H95" s="20"/>
      <x:c r="I95" s="18"/>
      <x:c r="J95" s="18"/>
      <x:c r="K95" s="21" t="str">
        <x:f>IF(OR(D95="",M95="Not required",COUNT(G95,I95)&lt;2),"",IF(I95=0,G95,WORKDAY(G95,-I95,'Holidays'!$A$7:$A$66)))</x:f>
      </x:c>
      <x:c r="L95" s="21" t="str">
        <x:f>IF(COUNT(K95,J95)&lt;2,"",IF(J95=0,K95,WORKDAY(K95,-J95,'Holidays'!$A$7:$A$66)))</x:f>
      </x:c>
      <x:c r="M95" s="18"/>
      <x:c r="N95" s="18"/>
      <x:c r="O95" s="18"/>
      <x:c r="P95" s="18"/>
      <x:c r="Q95" s="19" t="str">
        <x:f>IF(D95="","",IF(N95="Cancelled","Cancelled",IF(OR(M95="Submitted",M95="Not required"),M95,IF(OR(K95="",L95="",F95="",M95=""),"Complete paper inputs",IF(K95&lt;'Calendar'!$F$5,"Submission overdue",IF(K95='Calendar'!$F$5,"Submit today",IF(AND(L95&lt;='Calendar'!$F$5,M95&lt;&gt;"Ready"),"Review due","Planned")))))))</x:f>
      </x:c>
      <x:c r="R95" s="19" t="str">
        <x:f>IF(D95="","",IF(OR(N95="Approved",N95="Rejected",N95="Cancelled"),N95,IF(OR(G95="",H95="",E95="",N95=""),"Complete decision inputs",IF(H95&lt;'Calendar'!$F$5,"Decision overdue",IF(G95&gt;H95,"Meeting after need date",IF(N95="Deferred","Reschedule decision",IF(G95&lt;'Calendar'!$F$5,"Record outcome",IF(H95='Calendar'!$F$5,"Decision due today","Planned"))))))))</x:f>
      </x:c>
    </x:row>
    <x:row r="96" ht="44" customHeight="1">
      <x:c r="A96" s="18"/>
      <x:c r="B96" s="18"/>
      <x:c r="C96" s="18"/>
      <x:c r="D96" s="18"/>
      <x:c r="E96" s="18"/>
      <x:c r="F96" s="18"/>
      <x:c r="G96" s="20"/>
      <x:c r="H96" s="20"/>
      <x:c r="I96" s="18"/>
      <x:c r="J96" s="18"/>
      <x:c r="K96" s="21" t="str">
        <x:f>IF(OR(D96="",M96="Not required",COUNT(G96,I96)&lt;2),"",IF(I96=0,G96,WORKDAY(G96,-I96,'Holidays'!$A$7:$A$66)))</x:f>
      </x:c>
      <x:c r="L96" s="21" t="str">
        <x:f>IF(COUNT(K96,J96)&lt;2,"",IF(J96=0,K96,WORKDAY(K96,-J96,'Holidays'!$A$7:$A$66)))</x:f>
      </x:c>
      <x:c r="M96" s="18"/>
      <x:c r="N96" s="18"/>
      <x:c r="O96" s="18"/>
      <x:c r="P96" s="18"/>
      <x:c r="Q96" s="19" t="str">
        <x:f>IF(D96="","",IF(N96="Cancelled","Cancelled",IF(OR(M96="Submitted",M96="Not required"),M96,IF(OR(K96="",L96="",F96="",M96=""),"Complete paper inputs",IF(K96&lt;'Calendar'!$F$5,"Submission overdue",IF(K96='Calendar'!$F$5,"Submit today",IF(AND(L96&lt;='Calendar'!$F$5,M96&lt;&gt;"Ready"),"Review due","Planned")))))))</x:f>
      </x:c>
      <x:c r="R96" s="19" t="str">
        <x:f>IF(D96="","",IF(OR(N96="Approved",N96="Rejected",N96="Cancelled"),N96,IF(OR(G96="",H96="",E96="",N96=""),"Complete decision inputs",IF(H96&lt;'Calendar'!$F$5,"Decision overdue",IF(G96&gt;H96,"Meeting after need date",IF(N96="Deferred","Reschedule decision",IF(G96&lt;'Calendar'!$F$5,"Record outcome",IF(H96='Calendar'!$F$5,"Decision due today","Planned"))))))))</x:f>
      </x:c>
    </x:row>
    <x:row r="97" ht="44" customHeight="1">
      <x:c r="A97" s="18"/>
      <x:c r="B97" s="18"/>
      <x:c r="C97" s="18"/>
      <x:c r="D97" s="18"/>
      <x:c r="E97" s="18"/>
      <x:c r="F97" s="18"/>
      <x:c r="G97" s="20"/>
      <x:c r="H97" s="20"/>
      <x:c r="I97" s="18"/>
      <x:c r="J97" s="18"/>
      <x:c r="K97" s="21" t="str">
        <x:f>IF(OR(D97="",M97="Not required",COUNT(G97,I97)&lt;2),"",IF(I97=0,G97,WORKDAY(G97,-I97,'Holidays'!$A$7:$A$66)))</x:f>
      </x:c>
      <x:c r="L97" s="21" t="str">
        <x:f>IF(COUNT(K97,J97)&lt;2,"",IF(J97=0,K97,WORKDAY(K97,-J97,'Holidays'!$A$7:$A$66)))</x:f>
      </x:c>
      <x:c r="M97" s="18"/>
      <x:c r="N97" s="18"/>
      <x:c r="O97" s="18"/>
      <x:c r="P97" s="18"/>
      <x:c r="Q97" s="19" t="str">
        <x:f>IF(D97="","",IF(N97="Cancelled","Cancelled",IF(OR(M97="Submitted",M97="Not required"),M97,IF(OR(K97="",L97="",F97="",M97=""),"Complete paper inputs",IF(K97&lt;'Calendar'!$F$5,"Submission overdue",IF(K97='Calendar'!$F$5,"Submit today",IF(AND(L97&lt;='Calendar'!$F$5,M97&lt;&gt;"Ready"),"Review due","Planned")))))))</x:f>
      </x:c>
      <x:c r="R97" s="19" t="str">
        <x:f>IF(D97="","",IF(OR(N97="Approved",N97="Rejected",N97="Cancelled"),N97,IF(OR(G97="",H97="",E97="",N97=""),"Complete decision inputs",IF(H97&lt;'Calendar'!$F$5,"Decision overdue",IF(G97&gt;H97,"Meeting after need date",IF(N97="Deferred","Reschedule decision",IF(G97&lt;'Calendar'!$F$5,"Record outcome",IF(H97='Calendar'!$F$5,"Decision due today","Planned"))))))))</x:f>
      </x:c>
    </x:row>
    <x:row r="98" ht="44" customHeight="1">
      <x:c r="A98" s="18"/>
      <x:c r="B98" s="18"/>
      <x:c r="C98" s="18"/>
      <x:c r="D98" s="18"/>
      <x:c r="E98" s="18"/>
      <x:c r="F98" s="18"/>
      <x:c r="G98" s="20"/>
      <x:c r="H98" s="20"/>
      <x:c r="I98" s="18"/>
      <x:c r="J98" s="18"/>
      <x:c r="K98" s="21" t="str">
        <x:f>IF(OR(D98="",M98="Not required",COUNT(G98,I98)&lt;2),"",IF(I98=0,G98,WORKDAY(G98,-I98,'Holidays'!$A$7:$A$66)))</x:f>
      </x:c>
      <x:c r="L98" s="21" t="str">
        <x:f>IF(COUNT(K98,J98)&lt;2,"",IF(J98=0,K98,WORKDAY(K98,-J98,'Holidays'!$A$7:$A$66)))</x:f>
      </x:c>
      <x:c r="M98" s="18"/>
      <x:c r="N98" s="18"/>
      <x:c r="O98" s="18"/>
      <x:c r="P98" s="18"/>
      <x:c r="Q98" s="19" t="str">
        <x:f>IF(D98="","",IF(N98="Cancelled","Cancelled",IF(OR(M98="Submitted",M98="Not required"),M98,IF(OR(K98="",L98="",F98="",M98=""),"Complete paper inputs",IF(K98&lt;'Calendar'!$F$5,"Submission overdue",IF(K98='Calendar'!$F$5,"Submit today",IF(AND(L98&lt;='Calendar'!$F$5,M98&lt;&gt;"Ready"),"Review due","Planned")))))))</x:f>
      </x:c>
      <x:c r="R98" s="19" t="str">
        <x:f>IF(D98="","",IF(OR(N98="Approved",N98="Rejected",N98="Cancelled"),N98,IF(OR(G98="",H98="",E98="",N98=""),"Complete decision inputs",IF(H98&lt;'Calendar'!$F$5,"Decision overdue",IF(G98&gt;H98,"Meeting after need date",IF(N98="Deferred","Reschedule decision",IF(G98&lt;'Calendar'!$F$5,"Record outcome",IF(H98='Calendar'!$F$5,"Decision due today","Planned"))))))))</x:f>
      </x:c>
    </x:row>
    <x:row r="99" ht="44" customHeight="1">
      <x:c r="A99" s="18"/>
      <x:c r="B99" s="18"/>
      <x:c r="C99" s="18"/>
      <x:c r="D99" s="18"/>
      <x:c r="E99" s="18"/>
      <x:c r="F99" s="18"/>
      <x:c r="G99" s="20"/>
      <x:c r="H99" s="20"/>
      <x:c r="I99" s="18"/>
      <x:c r="J99" s="18"/>
      <x:c r="K99" s="21" t="str">
        <x:f>IF(OR(D99="",M99="Not required",COUNT(G99,I99)&lt;2),"",IF(I99=0,G99,WORKDAY(G99,-I99,'Holidays'!$A$7:$A$66)))</x:f>
      </x:c>
      <x:c r="L99" s="21" t="str">
        <x:f>IF(COUNT(K99,J99)&lt;2,"",IF(J99=0,K99,WORKDAY(K99,-J99,'Holidays'!$A$7:$A$66)))</x:f>
      </x:c>
      <x:c r="M99" s="18"/>
      <x:c r="N99" s="18"/>
      <x:c r="O99" s="18"/>
      <x:c r="P99" s="18"/>
      <x:c r="Q99" s="19" t="str">
        <x:f>IF(D99="","",IF(N99="Cancelled","Cancelled",IF(OR(M99="Submitted",M99="Not required"),M99,IF(OR(K99="",L99="",F99="",M99=""),"Complete paper inputs",IF(K99&lt;'Calendar'!$F$5,"Submission overdue",IF(K99='Calendar'!$F$5,"Submit today",IF(AND(L99&lt;='Calendar'!$F$5,M99&lt;&gt;"Ready"),"Review due","Planned")))))))</x:f>
      </x:c>
      <x:c r="R99" s="19" t="str">
        <x:f>IF(D99="","",IF(OR(N99="Approved",N99="Rejected",N99="Cancelled"),N99,IF(OR(G99="",H99="",E99="",N99=""),"Complete decision inputs",IF(H99&lt;'Calendar'!$F$5,"Decision overdue",IF(G99&gt;H99,"Meeting after need date",IF(N99="Deferred","Reschedule decision",IF(G99&lt;'Calendar'!$F$5,"Record outcome",IF(H99='Calendar'!$F$5,"Decision due today","Planned"))))))))</x:f>
      </x:c>
    </x:row>
    <x:row r="100" ht="44" customHeight="1">
      <x:c r="A100" s="18"/>
      <x:c r="B100" s="18"/>
      <x:c r="C100" s="18"/>
      <x:c r="D100" s="18"/>
      <x:c r="E100" s="18"/>
      <x:c r="F100" s="18"/>
      <x:c r="G100" s="20"/>
      <x:c r="H100" s="20"/>
      <x:c r="I100" s="18"/>
      <x:c r="J100" s="18"/>
      <x:c r="K100" s="21" t="str">
        <x:f>IF(OR(D100="",M100="Not required",COUNT(G100,I100)&lt;2),"",IF(I100=0,G100,WORKDAY(G100,-I100,'Holidays'!$A$7:$A$66)))</x:f>
      </x:c>
      <x:c r="L100" s="21" t="str">
        <x:f>IF(COUNT(K100,J100)&lt;2,"",IF(J100=0,K100,WORKDAY(K100,-J100,'Holidays'!$A$7:$A$66)))</x:f>
      </x:c>
      <x:c r="M100" s="18"/>
      <x:c r="N100" s="18"/>
      <x:c r="O100" s="18"/>
      <x:c r="P100" s="18"/>
      <x:c r="Q100" s="19" t="str">
        <x:f>IF(D100="","",IF(N100="Cancelled","Cancelled",IF(OR(M100="Submitted",M100="Not required"),M100,IF(OR(K100="",L100="",F100="",M100=""),"Complete paper inputs",IF(K100&lt;'Calendar'!$F$5,"Submission overdue",IF(K100='Calendar'!$F$5,"Submit today",IF(AND(L100&lt;='Calendar'!$F$5,M100&lt;&gt;"Ready"),"Review due","Planned")))))))</x:f>
      </x:c>
      <x:c r="R100" s="19" t="str">
        <x:f>IF(D100="","",IF(OR(N100="Approved",N100="Rejected",N100="Cancelled"),N100,IF(OR(G100="",H100="",E100="",N100=""),"Complete decision inputs",IF(H100&lt;'Calendar'!$F$5,"Decision overdue",IF(G100&gt;H100,"Meeting after need date",IF(N100="Deferred","Reschedule decision",IF(G100&lt;'Calendar'!$F$5,"Record outcome",IF(H100='Calendar'!$F$5,"Decision due today","Planned"))))))))</x:f>
      </x:c>
    </x:row>
    <x:row r="101" ht="44" customHeight="1">
      <x:c r="A101" s="18"/>
      <x:c r="B101" s="18"/>
      <x:c r="C101" s="18"/>
      <x:c r="D101" s="18"/>
      <x:c r="E101" s="18"/>
      <x:c r="F101" s="18"/>
      <x:c r="G101" s="20"/>
      <x:c r="H101" s="20"/>
      <x:c r="I101" s="18"/>
      <x:c r="J101" s="18"/>
      <x:c r="K101" s="21" t="str">
        <x:f>IF(OR(D101="",M101="Not required",COUNT(G101,I101)&lt;2),"",IF(I101=0,G101,WORKDAY(G101,-I101,'Holidays'!$A$7:$A$66)))</x:f>
      </x:c>
      <x:c r="L101" s="21" t="str">
        <x:f>IF(COUNT(K101,J101)&lt;2,"",IF(J101=0,K101,WORKDAY(K101,-J101,'Holidays'!$A$7:$A$66)))</x:f>
      </x:c>
      <x:c r="M101" s="18"/>
      <x:c r="N101" s="18"/>
      <x:c r="O101" s="18"/>
      <x:c r="P101" s="18"/>
      <x:c r="Q101" s="19" t="str">
        <x:f>IF(D101="","",IF(N101="Cancelled","Cancelled",IF(OR(M101="Submitted",M101="Not required"),M101,IF(OR(K101="",L101="",F101="",M101=""),"Complete paper inputs",IF(K101&lt;'Calendar'!$F$5,"Submission overdue",IF(K101='Calendar'!$F$5,"Submit today",IF(AND(L101&lt;='Calendar'!$F$5,M101&lt;&gt;"Ready"),"Review due","Planned")))))))</x:f>
      </x:c>
      <x:c r="R101" s="19" t="str">
        <x:f>IF(D101="","",IF(OR(N101="Approved",N101="Rejected",N101="Cancelled"),N101,IF(OR(G101="",H101="",E101="",N101=""),"Complete decision inputs",IF(H101&lt;'Calendar'!$F$5,"Decision overdue",IF(G101&gt;H101,"Meeting after need date",IF(N101="Deferred","Reschedule decision",IF(G101&lt;'Calendar'!$F$5,"Record outcome",IF(H101='Calendar'!$F$5,"Decision due today","Planned"))))))))</x:f>
      </x:c>
    </x:row>
    <x:row r="102" ht="44" customHeight="1">
      <x:c r="A102" s="18"/>
      <x:c r="B102" s="18"/>
      <x:c r="C102" s="18"/>
      <x:c r="D102" s="18"/>
      <x:c r="E102" s="18"/>
      <x:c r="F102" s="18"/>
      <x:c r="G102" s="20"/>
      <x:c r="H102" s="20"/>
      <x:c r="I102" s="18"/>
      <x:c r="J102" s="18"/>
      <x:c r="K102" s="21" t="str">
        <x:f>IF(OR(D102="",M102="Not required",COUNT(G102,I102)&lt;2),"",IF(I102=0,G102,WORKDAY(G102,-I102,'Holidays'!$A$7:$A$66)))</x:f>
      </x:c>
      <x:c r="L102" s="21" t="str">
        <x:f>IF(COUNT(K102,J102)&lt;2,"",IF(J102=0,K102,WORKDAY(K102,-J102,'Holidays'!$A$7:$A$66)))</x:f>
      </x:c>
      <x:c r="M102" s="18"/>
      <x:c r="N102" s="18"/>
      <x:c r="O102" s="18"/>
      <x:c r="P102" s="18"/>
      <x:c r="Q102" s="19" t="str">
        <x:f>IF(D102="","",IF(N102="Cancelled","Cancelled",IF(OR(M102="Submitted",M102="Not required"),M102,IF(OR(K102="",L102="",F102="",M102=""),"Complete paper inputs",IF(K102&lt;'Calendar'!$F$5,"Submission overdue",IF(K102='Calendar'!$F$5,"Submit today",IF(AND(L102&lt;='Calendar'!$F$5,M102&lt;&gt;"Ready"),"Review due","Planned")))))))</x:f>
      </x:c>
      <x:c r="R102" s="19" t="str">
        <x:f>IF(D102="","",IF(OR(N102="Approved",N102="Rejected",N102="Cancelled"),N102,IF(OR(G102="",H102="",E102="",N102=""),"Complete decision inputs",IF(H102&lt;'Calendar'!$F$5,"Decision overdue",IF(G102&gt;H102,"Meeting after need date",IF(N102="Deferred","Reschedule decision",IF(G102&lt;'Calendar'!$F$5,"Record outcome",IF(H102='Calendar'!$F$5,"Decision due today","Planned"))))))))</x:f>
      </x:c>
    </x:row>
    <x:row r="103" ht="44" customHeight="1">
      <x:c r="A103" s="18"/>
      <x:c r="B103" s="18"/>
      <x:c r="C103" s="18"/>
      <x:c r="D103" s="18"/>
      <x:c r="E103" s="18"/>
      <x:c r="F103" s="18"/>
      <x:c r="G103" s="20"/>
      <x:c r="H103" s="20"/>
      <x:c r="I103" s="18"/>
      <x:c r="J103" s="18"/>
      <x:c r="K103" s="21" t="str">
        <x:f>IF(OR(D103="",M103="Not required",COUNT(G103,I103)&lt;2),"",IF(I103=0,G103,WORKDAY(G103,-I103,'Holidays'!$A$7:$A$66)))</x:f>
      </x:c>
      <x:c r="L103" s="21" t="str">
        <x:f>IF(COUNT(K103,J103)&lt;2,"",IF(J103=0,K103,WORKDAY(K103,-J103,'Holidays'!$A$7:$A$66)))</x:f>
      </x:c>
      <x:c r="M103" s="18"/>
      <x:c r="N103" s="18"/>
      <x:c r="O103" s="18"/>
      <x:c r="P103" s="18"/>
      <x:c r="Q103" s="19" t="str">
        <x:f>IF(D103="","",IF(N103="Cancelled","Cancelled",IF(OR(M103="Submitted",M103="Not required"),M103,IF(OR(K103="",L103="",F103="",M103=""),"Complete paper inputs",IF(K103&lt;'Calendar'!$F$5,"Submission overdue",IF(K103='Calendar'!$F$5,"Submit today",IF(AND(L103&lt;='Calendar'!$F$5,M103&lt;&gt;"Ready"),"Review due","Planned")))))))</x:f>
      </x:c>
      <x:c r="R103" s="19" t="str">
        <x:f>IF(D103="","",IF(OR(N103="Approved",N103="Rejected",N103="Cancelled"),N103,IF(OR(G103="",H103="",E103="",N103=""),"Complete decision inputs",IF(H103&lt;'Calendar'!$F$5,"Decision overdue",IF(G103&gt;H103,"Meeting after need date",IF(N103="Deferred","Reschedule decision",IF(G103&lt;'Calendar'!$F$5,"Record outcome",IF(H103='Calendar'!$F$5,"Decision due today","Planned"))))))))</x:f>
      </x:c>
    </x:row>
    <x:row r="104" ht="44" customHeight="1">
      <x:c r="A104" s="18"/>
      <x:c r="B104" s="18"/>
      <x:c r="C104" s="18"/>
      <x:c r="D104" s="18"/>
      <x:c r="E104" s="18"/>
      <x:c r="F104" s="18"/>
      <x:c r="G104" s="20"/>
      <x:c r="H104" s="20"/>
      <x:c r="I104" s="18"/>
      <x:c r="J104" s="18"/>
      <x:c r="K104" s="21" t="str">
        <x:f>IF(OR(D104="",M104="Not required",COUNT(G104,I104)&lt;2),"",IF(I104=0,G104,WORKDAY(G104,-I104,'Holidays'!$A$7:$A$66)))</x:f>
      </x:c>
      <x:c r="L104" s="21" t="str">
        <x:f>IF(COUNT(K104,J104)&lt;2,"",IF(J104=0,K104,WORKDAY(K104,-J104,'Holidays'!$A$7:$A$66)))</x:f>
      </x:c>
      <x:c r="M104" s="18"/>
      <x:c r="N104" s="18"/>
      <x:c r="O104" s="18"/>
      <x:c r="P104" s="18"/>
      <x:c r="Q104" s="19" t="str">
        <x:f>IF(D104="","",IF(N104="Cancelled","Cancelled",IF(OR(M104="Submitted",M104="Not required"),M104,IF(OR(K104="",L104="",F104="",M104=""),"Complete paper inputs",IF(K104&lt;'Calendar'!$F$5,"Submission overdue",IF(K104='Calendar'!$F$5,"Submit today",IF(AND(L104&lt;='Calendar'!$F$5,M104&lt;&gt;"Ready"),"Review due","Planned")))))))</x:f>
      </x:c>
      <x:c r="R104" s="19" t="str">
        <x:f>IF(D104="","",IF(OR(N104="Approved",N104="Rejected",N104="Cancelled"),N104,IF(OR(G104="",H104="",E104="",N104=""),"Complete decision inputs",IF(H104&lt;'Calendar'!$F$5,"Decision overdue",IF(G104&gt;H104,"Meeting after need date",IF(N104="Deferred","Reschedule decision",IF(G104&lt;'Calendar'!$F$5,"Record outcome",IF(H104='Calendar'!$F$5,"Decision due today","Planned"))))))))</x:f>
      </x:c>
    </x:row>
    <x:row r="105" ht="44" customHeight="1">
      <x:c r="A105" s="18"/>
      <x:c r="B105" s="18"/>
      <x:c r="C105" s="18"/>
      <x:c r="D105" s="18"/>
      <x:c r="E105" s="18"/>
      <x:c r="F105" s="18"/>
      <x:c r="G105" s="20"/>
      <x:c r="H105" s="20"/>
      <x:c r="I105" s="18"/>
      <x:c r="J105" s="18"/>
      <x:c r="K105" s="21" t="str">
        <x:f>IF(OR(D105="",M105="Not required",COUNT(G105,I105)&lt;2),"",IF(I105=0,G105,WORKDAY(G105,-I105,'Holidays'!$A$7:$A$66)))</x:f>
      </x:c>
      <x:c r="L105" s="21" t="str">
        <x:f>IF(COUNT(K105,J105)&lt;2,"",IF(J105=0,K105,WORKDAY(K105,-J105,'Holidays'!$A$7:$A$66)))</x:f>
      </x:c>
      <x:c r="M105" s="18"/>
      <x:c r="N105" s="18"/>
      <x:c r="O105" s="18"/>
      <x:c r="P105" s="18"/>
      <x:c r="Q105" s="19" t="str">
        <x:f>IF(D105="","",IF(N105="Cancelled","Cancelled",IF(OR(M105="Submitted",M105="Not required"),M105,IF(OR(K105="",L105="",F105="",M105=""),"Complete paper inputs",IF(K105&lt;'Calendar'!$F$5,"Submission overdue",IF(K105='Calendar'!$F$5,"Submit today",IF(AND(L105&lt;='Calendar'!$F$5,M105&lt;&gt;"Ready"),"Review due","Planned")))))))</x:f>
      </x:c>
      <x:c r="R105" s="19" t="str">
        <x:f>IF(D105="","",IF(OR(N105="Approved",N105="Rejected",N105="Cancelled"),N105,IF(OR(G105="",H105="",E105="",N105=""),"Complete decision inputs",IF(H105&lt;'Calendar'!$F$5,"Decision overdue",IF(G105&gt;H105,"Meeting after need date",IF(N105="Deferred","Reschedule decision",IF(G105&lt;'Calendar'!$F$5,"Record outcome",IF(H105='Calendar'!$F$5,"Decision due today","Planned"))))))))</x:f>
      </x:c>
    </x:row>
    <x:row r="106" ht="44" customHeight="1">
      <x:c r="A106" s="18"/>
      <x:c r="B106" s="18"/>
      <x:c r="C106" s="18"/>
      <x:c r="D106" s="18"/>
      <x:c r="E106" s="18"/>
      <x:c r="F106" s="18"/>
      <x:c r="G106" s="20"/>
      <x:c r="H106" s="20"/>
      <x:c r="I106" s="18"/>
      <x:c r="J106" s="18"/>
      <x:c r="K106" s="21" t="str">
        <x:f>IF(OR(D106="",M106="Not required",COUNT(G106,I106)&lt;2),"",IF(I106=0,G106,WORKDAY(G106,-I106,'Holidays'!$A$7:$A$66)))</x:f>
      </x:c>
      <x:c r="L106" s="21" t="str">
        <x:f>IF(COUNT(K106,J106)&lt;2,"",IF(J106=0,K106,WORKDAY(K106,-J106,'Holidays'!$A$7:$A$66)))</x:f>
      </x:c>
      <x:c r="M106" s="18"/>
      <x:c r="N106" s="18"/>
      <x:c r="O106" s="18"/>
      <x:c r="P106" s="18"/>
      <x:c r="Q106" s="19" t="str">
        <x:f>IF(D106="","",IF(N106="Cancelled","Cancelled",IF(OR(M106="Submitted",M106="Not required"),M106,IF(OR(K106="",L106="",F106="",M106=""),"Complete paper inputs",IF(K106&lt;'Calendar'!$F$5,"Submission overdue",IF(K106='Calendar'!$F$5,"Submit today",IF(AND(L106&lt;='Calendar'!$F$5,M106&lt;&gt;"Ready"),"Review due","Planned")))))))</x:f>
      </x:c>
      <x:c r="R106" s="19" t="str">
        <x:f>IF(D106="","",IF(OR(N106="Approved",N106="Rejected",N106="Cancelled"),N106,IF(OR(G106="",H106="",E106="",N106=""),"Complete decision inputs",IF(H106&lt;'Calendar'!$F$5,"Decision overdue",IF(G106&gt;H106,"Meeting after need date",IF(N106="Deferred","Reschedule decision",IF(G106&lt;'Calendar'!$F$5,"Record outcome",IF(H106='Calendar'!$F$5,"Decision due today","Planned"))))))))</x:f>
      </x:c>
    </x:row>
    <x:row r="107" ht="44" customHeight="1">
      <x:c r="A107" s="18"/>
      <x:c r="B107" s="18"/>
      <x:c r="C107" s="18"/>
      <x:c r="D107" s="18"/>
      <x:c r="E107" s="18"/>
      <x:c r="F107" s="18"/>
      <x:c r="G107" s="20"/>
      <x:c r="H107" s="20"/>
      <x:c r="I107" s="18"/>
      <x:c r="J107" s="18"/>
      <x:c r="K107" s="21" t="str">
        <x:f>IF(OR(D107="",M107="Not required",COUNT(G107,I107)&lt;2),"",IF(I107=0,G107,WORKDAY(G107,-I107,'Holidays'!$A$7:$A$66)))</x:f>
      </x:c>
      <x:c r="L107" s="21" t="str">
        <x:f>IF(COUNT(K107,J107)&lt;2,"",IF(J107=0,K107,WORKDAY(K107,-J107,'Holidays'!$A$7:$A$66)))</x:f>
      </x:c>
      <x:c r="M107" s="18"/>
      <x:c r="N107" s="18"/>
      <x:c r="O107" s="18"/>
      <x:c r="P107" s="18"/>
      <x:c r="Q107" s="19" t="str">
        <x:f>IF(D107="","",IF(N107="Cancelled","Cancelled",IF(OR(M107="Submitted",M107="Not required"),M107,IF(OR(K107="",L107="",F107="",M107=""),"Complete paper inputs",IF(K107&lt;'Calendar'!$F$5,"Submission overdue",IF(K107='Calendar'!$F$5,"Submit today",IF(AND(L107&lt;='Calendar'!$F$5,M107&lt;&gt;"Ready"),"Review due","Planned")))))))</x:f>
      </x:c>
      <x:c r="R107" s="19" t="str">
        <x:f>IF(D107="","",IF(OR(N107="Approved",N107="Rejected",N107="Cancelled"),N107,IF(OR(G107="",H107="",E107="",N107=""),"Complete decision inputs",IF(H107&lt;'Calendar'!$F$5,"Decision overdue",IF(G107&gt;H107,"Meeting after need date",IF(N107="Deferred","Reschedule decision",IF(G107&lt;'Calendar'!$F$5,"Record outcome",IF(H107='Calendar'!$F$5,"Decision due today","Planned"))))))))</x:f>
      </x:c>
    </x:row>
  </x:sheetData>
  <x:conditionalFormatting sqref="Q8:Q107">
    <x:cfRule type="containsText" dxfId="126" priority="1" operator="containsText" text="overdue"/>
    <x:cfRule type="containsText" dxfId="127" priority="2" operator="containsText" text="after need"/>
    <x:cfRule type="containsText" dxfId="128" priority="3" operator="containsText" text="Complete"/>
    <x:cfRule type="containsText" dxfId="129" priority="4" operator="containsText" text="Reschedule"/>
  </x:conditionalFormatting>
  <x:conditionalFormatting sqref="R8:R107">
    <x:cfRule type="containsText" dxfId="130" priority="5" operator="containsText" text="overdue"/>
    <x:cfRule type="containsText" dxfId="131" priority="6" operator="containsText" text="after need"/>
    <x:cfRule type="containsText" dxfId="132" priority="7" operator="containsText" text="Complete"/>
    <x:cfRule type="containsText" dxfId="133" priority="8" operator="containsText" text="Reschedule"/>
  </x:conditionalFormatting>
  <x:dataValidations count="4">
    <x:dataValidation type="list" sqref="C8:C107">
      <x:formula1>"Steering group,Stage gate,Approval,Other"</x:formula1>
    </x:dataValidation>
    <x:dataValidation type="list" sqref="M8:M107">
      <x:formula1>"Not started,Draft,In review,Ready,Submitted,Not required"</x:formula1>
    </x:dataValidation>
    <x:dataValidation type="list" sqref="N8:N107">
      <x:formula1>"Pending,Approved,Rejected,Deferred,Cancelled"</x:formula1>
    </x:dataValidation>
    <x:dataValidation type="whole" operator="between" sqref="I8:J107">
      <x:formula1>0</x:formula1>
      <x:formula2>260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7e95bd0e7af46a6"/>
  </x:tableParts>
</x:worksheet>
</file>

<file path=xl/worksheets/sheet3.xml><?xml version="1.0" encoding="utf-8"?>
<x:worksheet xmlns:x="http://schemas.openxmlformats.org/spreadsheetml/2006/main">
  <x:sheetPr>
    <x:tabColor rgb="FF006053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45" hidden="0" customWidth="1"/>
    <x:col min="3" max="3" width="24" hidden="0" customWidth="1"/>
    <x:col min="4" max="4" width="24" hidden="0" customWidth="1"/>
  </x:cols>
  <x:sheetData>
    <x:row r="1" ht="23" customHeight="1">
      <x:c r="A1" s="3"/>
      <x:c r="B1" s="3"/>
      <x:c r="C1" s="3"/>
      <x:c r="D1" s="3"/>
    </x:row>
    <x:row r="2" ht="23" customHeight="1">
      <x:c r="A2" s="4" t="str">
        <x:v>Non-working days</x:v>
      </x:c>
      <x:c r="B2" s="3"/>
      <x:c r="C2" s="3"/>
      <x:c r="D2" s="3"/>
    </x:row>
    <x:row r="3" ht="23" customHeight="1">
      <x:c r="A3" s="3" t="str">
        <x:v>Add public holidays and office closures for your team. No holidays are preloaded.</x:v>
      </x:c>
      <x:c r="B3" s="3"/>
      <x:c r="C3" s="3"/>
      <x:c r="D3" s="3"/>
    </x:row>
    <x:row r="4" ht="23" customHeight="1">
      <x:c r="A4" s="3" t="str">
        <x:v>Saturday and Sunday are already excluded. Include dates in the previous year for January deadlines.</x:v>
      </x:c>
      <x:c r="B4" s="3"/>
      <x:c r="C4" s="3"/>
      <x:c r="D4" s="3"/>
    </x:row>
    <x:row r="5" ht="23" customHeight="1">
      <x:c r="A5" s="3" t="str">
        <x:v>Enter real Excel dates, one per row. The formulas use rows 7–66.</x:v>
      </x:c>
      <x:c r="B5" s="3"/>
      <x:c r="C5" s="3"/>
      <x:c r="D5" s="3"/>
    </x:row>
    <x:row r="6" ht="36" customHeight="1">
      <x:c r="A6" s="9" t="str">
        <x:v>Date</x:v>
      </x:c>
      <x:c r="B6" s="9" t="str">
        <x:v>Holiday / closure</x:v>
      </x:c>
      <x:c r="C6" s="3"/>
      <x:c r="D6" s="3"/>
    </x:row>
    <x:row r="7" ht="23" customHeight="1">
      <x:c r="A7" s="22"/>
      <x:c r="B7" s="6"/>
      <x:c r="C7" s="3"/>
      <x:c r="D7" s="3"/>
    </x:row>
    <x:row r="8" ht="23" customHeight="1">
      <x:c r="A8" s="22"/>
      <x:c r="B8" s="6"/>
      <x:c r="C8" s="3"/>
      <x:c r="D8" s="3"/>
    </x:row>
    <x:row r="9" ht="23" customHeight="1">
      <x:c r="A9" s="22"/>
      <x:c r="B9" s="6"/>
      <x:c r="C9" s="3"/>
      <x:c r="D9" s="3"/>
    </x:row>
    <x:row r="10" ht="23" customHeight="1">
      <x:c r="A10" s="22"/>
      <x:c r="B10" s="6"/>
      <x:c r="C10" s="3"/>
      <x:c r="D10" s="3"/>
    </x:row>
    <x:row r="11" ht="23" customHeight="1">
      <x:c r="A11" s="22"/>
      <x:c r="B11" s="6"/>
      <x:c r="C11" s="3"/>
      <x:c r="D11" s="3"/>
    </x:row>
    <x:row r="12" ht="23" customHeight="1">
      <x:c r="A12" s="22"/>
      <x:c r="B12" s="6"/>
      <x:c r="C12" s="3"/>
      <x:c r="D12" s="3"/>
    </x:row>
    <x:row r="13" ht="23" customHeight="1">
      <x:c r="A13" s="22"/>
      <x:c r="B13" s="6"/>
      <x:c r="C13" s="3"/>
      <x:c r="D13" s="3"/>
    </x:row>
    <x:row r="14" ht="23" customHeight="1">
      <x:c r="A14" s="22"/>
      <x:c r="B14" s="6"/>
      <x:c r="C14" s="3"/>
      <x:c r="D14" s="3"/>
    </x:row>
    <x:row r="15" ht="23" customHeight="1">
      <x:c r="A15" s="22"/>
      <x:c r="B15" s="6"/>
      <x:c r="C15" s="3"/>
      <x:c r="D15" s="3"/>
    </x:row>
    <x:row r="16" ht="23" customHeight="1">
      <x:c r="A16" s="22"/>
      <x:c r="B16" s="6"/>
      <x:c r="C16" s="3"/>
      <x:c r="D16" s="3"/>
    </x:row>
    <x:row r="17" ht="23" customHeight="1">
      <x:c r="A17" s="22"/>
      <x:c r="B17" s="6"/>
      <x:c r="C17" s="3"/>
      <x:c r="D17" s="3"/>
    </x:row>
    <x:row r="18" ht="23" customHeight="1">
      <x:c r="A18" s="22"/>
      <x:c r="B18" s="6"/>
      <x:c r="C18" s="3"/>
      <x:c r="D18" s="3"/>
    </x:row>
    <x:row r="19" ht="23" customHeight="1">
      <x:c r="A19" s="22"/>
      <x:c r="B19" s="6"/>
      <x:c r="C19" s="3"/>
      <x:c r="D19" s="3"/>
    </x:row>
    <x:row r="20" ht="23" customHeight="1">
      <x:c r="A20" s="22"/>
      <x:c r="B20" s="6"/>
      <x:c r="C20" s="3"/>
      <x:c r="D20" s="3"/>
    </x:row>
    <x:row r="21" ht="23" customHeight="1">
      <x:c r="A21" s="22"/>
      <x:c r="B21" s="6"/>
      <x:c r="C21" s="3"/>
      <x:c r="D21" s="3"/>
    </x:row>
    <x:row r="22" ht="23" customHeight="1">
      <x:c r="A22" s="22"/>
      <x:c r="B22" s="6"/>
      <x:c r="C22" s="3"/>
      <x:c r="D22" s="3"/>
    </x:row>
    <x:row r="23" ht="23" customHeight="1">
      <x:c r="A23" s="22"/>
      <x:c r="B23" s="6"/>
      <x:c r="C23" s="3"/>
      <x:c r="D23" s="3"/>
    </x:row>
    <x:row r="24" ht="23" customHeight="1">
      <x:c r="A24" s="22"/>
      <x:c r="B24" s="6"/>
      <x:c r="C24" s="3"/>
      <x:c r="D24" s="3"/>
    </x:row>
    <x:row r="25" ht="23" customHeight="1">
      <x:c r="A25" s="22"/>
      <x:c r="B25" s="6"/>
      <x:c r="C25" s="3"/>
      <x:c r="D25" s="3"/>
    </x:row>
    <x:row r="26" ht="23" customHeight="1">
      <x:c r="A26" s="22"/>
      <x:c r="B26" s="6"/>
      <x:c r="C26" s="3"/>
      <x:c r="D26" s="3"/>
    </x:row>
    <x:row r="27" ht="23" customHeight="1">
      <x:c r="A27" s="22"/>
      <x:c r="B27" s="6"/>
      <x:c r="C27" s="3"/>
      <x:c r="D27" s="3"/>
    </x:row>
    <x:row r="28" ht="23" customHeight="1">
      <x:c r="A28" s="22"/>
      <x:c r="B28" s="6"/>
      <x:c r="C28" s="3"/>
      <x:c r="D28" s="3"/>
    </x:row>
    <x:row r="29" ht="23" customHeight="1">
      <x:c r="A29" s="22"/>
      <x:c r="B29" s="6"/>
      <x:c r="C29" s="3"/>
      <x:c r="D29" s="3"/>
    </x:row>
    <x:row r="30" ht="23" customHeight="1">
      <x:c r="A30" s="22"/>
      <x:c r="B30" s="6"/>
      <x:c r="C30" s="3"/>
      <x:c r="D30" s="3"/>
    </x:row>
    <x:row r="31" ht="23" customHeight="1">
      <x:c r="A31" s="22"/>
      <x:c r="B31" s="6"/>
      <x:c r="C31" s="3"/>
      <x:c r="D31" s="3"/>
    </x:row>
    <x:row r="32" ht="23" customHeight="1">
      <x:c r="A32" s="22"/>
      <x:c r="B32" s="6"/>
      <x:c r="C32" s="3"/>
      <x:c r="D32" s="3"/>
    </x:row>
    <x:row r="33" ht="23" customHeight="1">
      <x:c r="A33" s="22"/>
      <x:c r="B33" s="6"/>
      <x:c r="C33" s="3"/>
      <x:c r="D33" s="3"/>
    </x:row>
    <x:row r="34" ht="23" customHeight="1">
      <x:c r="A34" s="22"/>
      <x:c r="B34" s="6"/>
      <x:c r="C34" s="3"/>
      <x:c r="D34" s="3"/>
    </x:row>
    <x:row r="35" ht="23" customHeight="1">
      <x:c r="A35" s="22"/>
      <x:c r="B35" s="6"/>
      <x:c r="C35" s="3"/>
      <x:c r="D35" s="3"/>
    </x:row>
    <x:row r="36" ht="23" customHeight="1">
      <x:c r="A36" s="22"/>
      <x:c r="B36" s="6"/>
      <x:c r="C36" s="3"/>
      <x:c r="D36" s="3"/>
    </x:row>
    <x:row r="37" ht="23" customHeight="1">
      <x:c r="A37" s="22"/>
      <x:c r="B37" s="6"/>
      <x:c r="C37" s="3"/>
      <x:c r="D37" s="3"/>
    </x:row>
    <x:row r="38" ht="23" customHeight="1">
      <x:c r="A38" s="22"/>
      <x:c r="B38" s="6"/>
      <x:c r="C38" s="3"/>
      <x:c r="D38" s="3"/>
    </x:row>
    <x:row r="39" ht="23" customHeight="1">
      <x:c r="A39" s="22"/>
      <x:c r="B39" s="6"/>
      <x:c r="C39" s="3"/>
      <x:c r="D39" s="3"/>
    </x:row>
    <x:row r="40" ht="23" customHeight="1">
      <x:c r="A40" s="22"/>
      <x:c r="B40" s="6"/>
      <x:c r="C40" s="3"/>
      <x:c r="D40" s="3"/>
    </x:row>
    <x:row r="41" ht="23" customHeight="1">
      <x:c r="A41" s="22"/>
      <x:c r="B41" s="6"/>
      <x:c r="C41" s="3"/>
      <x:c r="D41" s="3"/>
    </x:row>
    <x:row r="42" ht="23" customHeight="1">
      <x:c r="A42" s="22"/>
      <x:c r="B42" s="6"/>
      <x:c r="C42" s="3"/>
      <x:c r="D42" s="3"/>
    </x:row>
    <x:row r="43" ht="23" customHeight="1">
      <x:c r="A43" s="22"/>
      <x:c r="B43" s="6"/>
      <x:c r="C43" s="3"/>
      <x:c r="D43" s="3"/>
    </x:row>
    <x:row r="44" ht="23" customHeight="1">
      <x:c r="A44" s="22"/>
      <x:c r="B44" s="6"/>
      <x:c r="C44" s="3"/>
      <x:c r="D44" s="3"/>
    </x:row>
    <x:row r="45" ht="23" customHeight="1">
      <x:c r="A45" s="22"/>
      <x:c r="B45" s="6"/>
      <x:c r="C45" s="3"/>
      <x:c r="D45" s="3"/>
    </x:row>
    <x:row r="46" ht="23" customHeight="1">
      <x:c r="A46" s="22"/>
      <x:c r="B46" s="6"/>
      <x:c r="C46" s="3"/>
      <x:c r="D46" s="3"/>
    </x:row>
    <x:row r="47" ht="23" customHeight="1">
      <x:c r="A47" s="22"/>
      <x:c r="B47" s="6"/>
      <x:c r="C47" s="3"/>
      <x:c r="D47" s="3"/>
    </x:row>
    <x:row r="48" ht="23" customHeight="1">
      <x:c r="A48" s="22"/>
      <x:c r="B48" s="6"/>
      <x:c r="C48" s="3"/>
      <x:c r="D48" s="3"/>
    </x:row>
    <x:row r="49" ht="23" customHeight="1">
      <x:c r="A49" s="22"/>
      <x:c r="B49" s="6"/>
      <x:c r="C49" s="3"/>
      <x:c r="D49" s="3"/>
    </x:row>
    <x:row r="50" ht="23" customHeight="1">
      <x:c r="A50" s="22"/>
      <x:c r="B50" s="6"/>
      <x:c r="C50" s="3"/>
      <x:c r="D50" s="3"/>
    </x:row>
    <x:row r="51" ht="23" customHeight="1">
      <x:c r="A51" s="22"/>
      <x:c r="B51" s="6"/>
      <x:c r="C51" s="3"/>
      <x:c r="D51" s="3"/>
    </x:row>
    <x:row r="52" ht="23" customHeight="1">
      <x:c r="A52" s="22"/>
      <x:c r="B52" s="6"/>
      <x:c r="C52" s="3"/>
      <x:c r="D52" s="3"/>
    </x:row>
    <x:row r="53" ht="23" customHeight="1">
      <x:c r="A53" s="22"/>
      <x:c r="B53" s="6"/>
      <x:c r="C53" s="3"/>
      <x:c r="D53" s="3"/>
    </x:row>
    <x:row r="54" ht="23" customHeight="1">
      <x:c r="A54" s="22"/>
      <x:c r="B54" s="6"/>
      <x:c r="C54" s="3"/>
      <x:c r="D54" s="3"/>
    </x:row>
    <x:row r="55" ht="23" customHeight="1">
      <x:c r="A55" s="22"/>
      <x:c r="B55" s="6"/>
      <x:c r="C55" s="3"/>
      <x:c r="D55" s="3"/>
    </x:row>
    <x:row r="56" ht="23" customHeight="1">
      <x:c r="A56" s="22"/>
      <x:c r="B56" s="6"/>
      <x:c r="C56" s="3"/>
      <x:c r="D56" s="3"/>
    </x:row>
    <x:row r="57" ht="23" customHeight="1">
      <x:c r="A57" s="22"/>
      <x:c r="B57" s="6"/>
      <x:c r="C57" s="3"/>
      <x:c r="D57" s="3"/>
    </x:row>
    <x:row r="58" ht="23" customHeight="1">
      <x:c r="A58" s="22"/>
      <x:c r="B58" s="6"/>
      <x:c r="C58" s="3"/>
      <x:c r="D58" s="3"/>
    </x:row>
    <x:row r="59" ht="23" customHeight="1">
      <x:c r="A59" s="22"/>
      <x:c r="B59" s="6"/>
      <x:c r="C59" s="3"/>
      <x:c r="D59" s="3"/>
    </x:row>
    <x:row r="60" ht="23" customHeight="1">
      <x:c r="A60" s="22"/>
      <x:c r="B60" s="6"/>
      <x:c r="C60" s="3"/>
      <x:c r="D60" s="3"/>
    </x:row>
    <x:row r="61" ht="23" customHeight="1">
      <x:c r="A61" s="22"/>
      <x:c r="B61" s="6"/>
      <x:c r="C61" s="3"/>
      <x:c r="D61" s="3"/>
    </x:row>
    <x:row r="62" ht="23" customHeight="1">
      <x:c r="A62" s="22"/>
      <x:c r="B62" s="6"/>
      <x:c r="C62" s="3"/>
      <x:c r="D62" s="3"/>
    </x:row>
    <x:row r="63" ht="23" customHeight="1">
      <x:c r="A63" s="22"/>
      <x:c r="B63" s="6"/>
      <x:c r="C63" s="3"/>
      <x:c r="D63" s="3"/>
    </x:row>
    <x:row r="64" ht="23" customHeight="1">
      <x:c r="A64" s="22"/>
      <x:c r="B64" s="6"/>
      <x:c r="C64" s="3"/>
      <x:c r="D64" s="3"/>
    </x:row>
    <x:row r="65" ht="23" customHeight="1">
      <x:c r="A65" s="22"/>
      <x:c r="B65" s="6"/>
      <x:c r="C65" s="3"/>
      <x:c r="D65" s="3"/>
    </x:row>
    <x:row r="66" ht="23" customHeight="1">
      <x:c r="A66" s="22"/>
      <x:c r="B66" s="6"/>
      <x:c r="C66" s="3"/>
      <x:c r="D66" s="3"/>
    </x:row>
    <x:row r="67" ht="23" customHeight="1">
      <x:c r="A67" s="3"/>
      <x:c r="B67" s="3"/>
      <x:c r="C67" s="3"/>
      <x:c r="D67" s="3"/>
    </x:row>
    <x:row r="68" ht="23" customHeight="1">
      <x:c r="A68" s="3"/>
      <x:c r="B68" s="3"/>
      <x:c r="C68" s="3"/>
      <x:c r="D68" s="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06053"/>
  </x:sheetPr>
  <x:sheetViews>
    <x:sheetView showGridLines="0" workbookViewId="0"/>
  </x:sheetViews>
  <x:sheetFormatPr defaultRowHeight="15"/>
  <x:cols>
    <x:col min="1" max="1" width="29" hidden="0" customWidth="1"/>
    <x:col min="2" max="2" width="63" hidden="0" customWidth="1"/>
    <x:col min="3" max="3" width="65" hidden="0" customWidth="1"/>
  </x:cols>
  <x:sheetData>
    <x:row r="1" ht="23" customHeight="1">
      <x:c r="A1" s="3"/>
      <x:c r="B1" s="3"/>
      <x:c r="C1" s="3"/>
    </x:row>
    <x:row r="2" ht="23" customHeight="1">
      <x:c r="A2" s="4" t="str">
        <x:v>Guide and resources</x:v>
      </x:c>
      <x:c r="B2" s="3"/>
      <x:c r="C2" s="3"/>
    </x:row>
    <x:row r="3" ht="23" customHeight="1">
      <x:c r="A3" s="3"/>
      <x:c r="B3" s="3"/>
      <x:c r="C3" s="3"/>
    </x:row>
    <x:row r="4" ht="23" customHeight="1">
      <x:c r="A4" s="3"/>
      <x:c r="B4" s="3"/>
      <x:c r="C4" s="3"/>
    </x:row>
    <x:row r="5" ht="43" customHeight="1">
      <x:c r="A5" s="24" t="str">
        <x:v>1. Set the view</x:v>
      </x:c>
      <x:c r="B5" s="23" t="str">
        <x:v>Choose year and month on Calendar. The status date uses TODAY().</x:v>
      </x:c>
      <x:c r="C5" s="3"/>
    </x:row>
    <x:row r="6" ht="43" customHeight="1">
      <x:c r="A6" s="24" t="str">
        <x:v>2. Add decisions</x:v>
      </x:c>
      <x:c r="B6" s="23" t="str">
        <x:v>Replace examples in Decisions. Use one row for each paper or decision.</x:v>
      </x:c>
      <x:c r="C6" s="3"/>
    </x:row>
    <x:row r="7" ht="43" customHeight="1">
      <x:c r="A7" s="24" t="str">
        <x:v>3. Assign owners</x:v>
      </x:c>
      <x:c r="B7" s="23" t="str">
        <x:v>Decision owner has authority to decide. Paper owner prepares the submission.</x:v>
      </x:c>
      <x:c r="C7" s="3"/>
    </x:row>
    <x:row r="8" ht="43" customHeight="1">
      <x:c r="A8" s="24" t="str">
        <x:v>4. Set lead times</x:v>
      </x:c>
      <x:c r="B8" s="23" t="str">
        <x:v>Submission lead is workdays before the meeting. Review lead is workdays before submission.</x:v>
      </x:c>
      <x:c r="C8" s="3"/>
    </x:row>
    <x:row r="9" ht="43" customHeight="1">
      <x:c r="A9" s="24" t="str">
        <x:v>5. Add holidays</x:v>
      </x:c>
      <x:c r="B9" s="23" t="str">
        <x:v>Add local holidays and closures on Holidays before relying on deadlines.</x:v>
      </x:c>
      <x:c r="C9" s="3"/>
    </x:row>
    <x:row r="10" ht="43" customHeight="1">
      <x:c r="A10" s="24" t="str">
        <x:v>6. Update progress</x:v>
      </x:c>
      <x:c r="B10" s="23" t="str">
        <x:v>Use paper and decision status lists. Record the outcome and next action.</x:v>
      </x:c>
      <x:c r="C10" s="3"/>
    </x:row>
    <x:row r="11" ht="43" customHeight="1">
      <x:c r="A11" s="24" t="str">
        <x:v>7. Find an item</x:v>
      </x:c>
      <x:c r="B11" s="23" t="str">
        <x:v>Use the Decisions table filters for dates, owners, forums and alerts.</x:v>
      </x:c>
      <x:c r="C11" s="3"/>
    </x:row>
    <x:row r="12" ht="43" customHeight="1">
      <x:c r="A12" s="24" t="str">
        <x:v>Calendar counts</x:v>
      </x:c>
      <x:c r="B12" s="23" t="str">
        <x:v>The calendar includes all non-cancelled items, even when completed. Multiple papers at one meeting count separately.</x:v>
      </x:c>
      <x:c r="C12" s="3"/>
    </x:row>
    <x:row r="13" ht="43" customHeight="1">
      <x:c r="A13" s="24" t="str">
        <x:v>Deadline rules</x:v>
      </x:c>
      <x:c r="B13" s="23" t="str">
        <x:v>Meeting day is excluded for positive lead times. Zero means the same day. A weekend meeting date is not moved.</x:v>
      </x:c>
      <x:c r="C13" s="3"/>
    </x:row>
    <x:row r="14" ht="43" customHeight="1">
      <x:c r="A14" s="24" t="str">
        <x:v>Missing inputs</x:v>
      </x:c>
      <x:c r="B14" s="23" t="str">
        <x:v>Blank dates or lead times leave deadlines blank. Complete-input alerts show what needs attention.</x:v>
      </x:c>
      <x:c r="C14" s="3"/>
    </x:row>
    <x:row r="15" ht="43" customHeight="1">
      <x:c r="A15" s="24" t="str">
        <x:v>Deferrals</x:v>
      </x:c>
      <x:c r="B15" s="23" t="str">
        <x:v>Keep the decision pending or deferred and update its meeting date. Preserve history in the outcome or a decision log.</x:v>
      </x:c>
      <x:c r="C15" s="3"/>
    </x:row>
    <x:row r="16" ht="43" customHeight="1">
      <x:c r="A16" s="24" t="str">
        <x:v>Capacity</x:v>
      </x:c>
      <x:c r="B16" s="23" t="str">
        <x:v>100 decision rows and 60 holiday dates. Use the prepared rows to keep calendar links and alerts working.</x:v>
      </x:c>
      <x:c r="C16" s="3"/>
    </x:row>
    <x:row r="17" ht="43" customHeight="1">
      <x:c r="A17" s="24" t="str">
        <x:v>Examples</x:v>
      </x:c>
      <x:c r="B17" s="23" t="str">
        <x:v>All example names, dates and lead times are illustrative, not a prescribed governance policy.</x:v>
      </x:c>
      <x:c r="C17" s="3"/>
    </x:row>
    <x:row r="18" ht="23" customHeight="1">
      <x:c r="A18" s="3"/>
      <x:c r="B18" s="3"/>
      <x:c r="C18" s="3"/>
    </x:row>
    <x:row r="19" ht="23" customHeight="1">
      <x:c r="A19" s="3"/>
      <x:c r="B19" s="3"/>
      <x:c r="C19" s="3"/>
    </x:row>
    <x:row r="20" ht="23" customHeight="1">
      <x:c r="A20" s="3" t="str">
        <x:v>stakeholdermap.com resources</x:v>
      </x:c>
      <x:c r="B20" s="3"/>
      <x:c r="C20" s="3"/>
    </x:row>
    <x:row r="21" ht="23" customHeight="1">
      <x:c r="A21" s="3" t="str">
        <x:v>Copy the page address into your browser.</x:v>
      </x:c>
      <x:c r="B21" s="3"/>
      <x:c r="C21" s="3"/>
    </x:row>
    <x:row r="22" ht="36" customHeight="1">
      <x:c r="A22" s="9" t="str">
        <x:v>Resource</x:v>
      </x:c>
      <x:c r="B22" s="9" t="str">
        <x:v>Use it for</x:v>
      </x:c>
      <x:c r="C22" s="9" t="str">
        <x:v>Page address</x:v>
      </x:c>
    </x:row>
    <x:row r="23" ht="48" customHeight="1">
      <x:c r="A23" s="23" t="str">
        <x:v>Decision log</x:v>
      </x:c>
      <x:c r="B23" s="23" t="str">
        <x:v>Record the reasons for decisions and the outcome.</x:v>
      </x:c>
      <x:c r="C23" s="25" t="str">
        <x:v>https://www.stakeholdermap.com/project-templates/decision-log-template.php</x:v>
      </x:c>
    </x:row>
    <x:row r="24" ht="48" customHeight="1">
      <x:c r="A24" s="23" t="str">
        <x:v>Meeting minutes</x:v>
      </x:c>
      <x:c r="B24" s="23" t="str">
        <x:v>Capture meeting actions and responsibilities.</x:v>
      </x:c>
      <x:c r="C24" s="25" t="str">
        <x:v>https://www.stakeholdermap.com/project-templates/project-meeting-actions-template.php</x:v>
      </x:c>
    </x:row>
    <x:row r="25" ht="48" customHeight="1">
      <x:c r="A25" s="23" t="str">
        <x:v>RACI template</x:v>
      </x:c>
      <x:c r="B25" s="23" t="str">
        <x:v>Agree who is responsible and accountable.</x:v>
      </x:c>
      <x:c r="C25" s="25" t="str">
        <x:v>https://www.stakeholdermap.com/project-templates/raci-template.php</x:v>
      </x:c>
    </x:row>
    <x:row r="26" ht="48" customHeight="1">
      <x:c r="A26" s="23" t="str">
        <x:v>Project management templates</x:v>
      </x:c>
      <x:c r="B26" s="23" t="str">
        <x:v>Find supporting planning and control templates.</x:v>
      </x:c>
      <x:c r="C26" s="25" t="str">
        <x:v>https://www.stakeholdermap.com/project-templates/project-management-templates.php</x:v>
      </x:c>
    </x:row>
    <x:row r="27" ht="23" customHeight="1">
      <x:c r="A27" s="3"/>
      <x:c r="B27" s="3"/>
      <x:c r="C27" s="3"/>
    </x:row>
    <x:row r="28" ht="23" customHeight="1">
      <x:c r="A28" s="3"/>
      <x:c r="B28" s="3"/>
      <x:c r="C28" s="3"/>
    </x:row>
    <x:row r="29" ht="23" customHeight="1">
      <x:c r="A29" s="3"/>
      <x:c r="B29" s="3"/>
      <x:c r="C29" s="3"/>
    </x:row>
    <x:row r="30" ht="23" customHeight="1">
      <x:c r="A30" s="3"/>
      <x:c r="B30" s="3"/>
      <x:c r="C30" s="3"/>
    </x:row>
    <x:row r="31" ht="23" customHeight="1">
      <x:c r="A31" s="3"/>
      <x:c r="B31" s="3"/>
      <x:c r="C31" s="3"/>
    </x:row>
    <x:row r="32" ht="23" customHeight="1">
      <x:c r="A32" s="3"/>
      <x:c r="B32" s="3"/>
      <x:c r="C32" s="3"/>
    </x:row>
    <x:row r="33" ht="23" customHeight="1">
      <x:c r="A33" s="3"/>
      <x:c r="B33" s="3"/>
      <x:c r="C33" s="3"/>
    </x:row>
    <x:row r="34" ht="23" customHeight="1">
      <x:c r="A34" s="3"/>
      <x:c r="B34" s="3"/>
      <x:c r="C34" s="3"/>
    </x:row>
  </x:sheetData>
  <x:pageMargins left="0.7" right="0.7" top="0.75" bottom="0.75" header="0.3" footer="0.3"/>
</x:worksheet>
</file>